
<file path=[Content_Types].xml><?xml version="1.0" encoding="utf-8"?>
<Types xmlns="http://schemas.openxmlformats.org/package/2006/content-types">
  <Default Extension="bin" ContentType="application/vnd.openxmlformats-officedocument.spreadsheetml.printerSettings"/>
  <Override PartName="/xl/tables/table3.xml" ContentType="application/vnd.openxmlformats-officedocument.spreadsheetml.table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worksheets/sheet6.xml" ContentType="application/vnd.openxmlformats-officedocument.spreadsheetml.worksheet+xml"/>
  <Override PartName="/xl/diagrams/data1.xml" ContentType="application/vnd.openxmlformats-officedocument.drawingml.diagramData+xml"/>
  <Override PartName="/xl/diagrams/colors1.xml" ContentType="application/vnd.openxmlformats-officedocument.drawingml.diagramColors+xml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Default Extension="vml" ContentType="application/vnd.openxmlformats-officedocument.vmlDrawing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filterPrivacy="1" hidePivotFieldList="1" defaultThemeVersion="124226"/>
  <bookViews>
    <workbookView xWindow="240" yWindow="108" windowWidth="14808" windowHeight="8016" activeTab="2"/>
  </bookViews>
  <sheets>
    <sheet name="Week-1" sheetId="1" r:id="rId1"/>
    <sheet name="Week-2" sheetId="2" r:id="rId2"/>
    <sheet name="week-3" sheetId="9" r:id="rId3"/>
    <sheet name="Sheet7" sheetId="10" r:id="rId4"/>
    <sheet name="Data Validation ppt" sheetId="8" r:id="rId5"/>
    <sheet name="PIVOT TABLE PPT" sheetId="3" r:id="rId6"/>
  </sheets>
  <definedNames>
    <definedName name="_xlnm._FilterDatabase" localSheetId="0" hidden="1">'Week-1'!$H$79:$L$86</definedName>
  </definedNames>
  <calcPr calcId="124519"/>
</workbook>
</file>

<file path=xl/calcChain.xml><?xml version="1.0" encoding="utf-8"?>
<calcChain xmlns="http://schemas.openxmlformats.org/spreadsheetml/2006/main">
  <c r="E274" i="2"/>
  <c r="E275"/>
  <c r="E276"/>
  <c r="E273"/>
  <c r="D274"/>
  <c r="D275"/>
  <c r="D276"/>
  <c r="D273"/>
  <c r="D271"/>
  <c r="D270"/>
  <c r="D269"/>
  <c r="E241"/>
  <c r="F241"/>
  <c r="G241"/>
  <c r="H241"/>
  <c r="I241"/>
  <c r="J241"/>
  <c r="E242"/>
  <c r="F242"/>
  <c r="G242"/>
  <c r="H242"/>
  <c r="I242"/>
  <c r="J242"/>
  <c r="E243"/>
  <c r="F243"/>
  <c r="G243"/>
  <c r="H243"/>
  <c r="I243"/>
  <c r="J243"/>
  <c r="E244"/>
  <c r="F244"/>
  <c r="G244"/>
  <c r="H244"/>
  <c r="I244"/>
  <c r="J244"/>
  <c r="E245"/>
  <c r="F245"/>
  <c r="G245"/>
  <c r="H245"/>
  <c r="I245"/>
  <c r="J245"/>
  <c r="E246"/>
  <c r="F246"/>
  <c r="G246"/>
  <c r="H246"/>
  <c r="I246"/>
  <c r="J246"/>
  <c r="E247"/>
  <c r="F247"/>
  <c r="G247"/>
  <c r="H247"/>
  <c r="I247"/>
  <c r="J247"/>
  <c r="E248"/>
  <c r="F248"/>
  <c r="G248"/>
  <c r="H248"/>
  <c r="I248"/>
  <c r="J248"/>
  <c r="E249"/>
  <c r="F249"/>
  <c r="G249"/>
  <c r="H249"/>
  <c r="I249"/>
  <c r="J249"/>
  <c r="D242"/>
  <c r="D243"/>
  <c r="D244"/>
  <c r="D245"/>
  <c r="D246"/>
  <c r="D247"/>
  <c r="D248"/>
  <c r="D249"/>
  <c r="D241"/>
  <c r="K241"/>
  <c r="L241"/>
  <c r="M241"/>
  <c r="N241"/>
  <c r="O241"/>
  <c r="P241"/>
  <c r="L242"/>
  <c r="M242"/>
  <c r="N242"/>
  <c r="O242"/>
  <c r="P242"/>
  <c r="L243"/>
  <c r="M243"/>
  <c r="N243"/>
  <c r="O243"/>
  <c r="P243"/>
  <c r="L244"/>
  <c r="M244"/>
  <c r="N244"/>
  <c r="O244"/>
  <c r="P244"/>
  <c r="L245"/>
  <c r="M245"/>
  <c r="N245"/>
  <c r="O245"/>
  <c r="P245"/>
  <c r="L246"/>
  <c r="M246"/>
  <c r="N246"/>
  <c r="O246"/>
  <c r="P246"/>
  <c r="L247"/>
  <c r="M247"/>
  <c r="N247"/>
  <c r="O247"/>
  <c r="P247"/>
  <c r="K242"/>
  <c r="K243"/>
  <c r="K244"/>
  <c r="K245"/>
  <c r="K246"/>
  <c r="K247"/>
  <c r="K227"/>
  <c r="K228"/>
  <c r="K229"/>
  <c r="K230"/>
  <c r="K231"/>
  <c r="K232"/>
  <c r="K233"/>
  <c r="K234"/>
  <c r="K235"/>
  <c r="K226"/>
  <c r="F223"/>
  <c r="F217"/>
  <c r="F212"/>
  <c r="F207"/>
  <c r="Q137"/>
  <c r="D137"/>
  <c r="U139"/>
  <c r="V139" s="1"/>
  <c r="W139" s="1"/>
  <c r="X139" s="1"/>
  <c r="T139"/>
  <c r="R140"/>
  <c r="R141" s="1"/>
  <c r="R142" s="1"/>
  <c r="R143" s="1"/>
  <c r="R144" s="1"/>
  <c r="R145" s="1"/>
  <c r="R146" s="1"/>
  <c r="R147" s="1"/>
  <c r="R148" s="1"/>
  <c r="R149" s="1"/>
  <c r="R150" s="1"/>
  <c r="R151" s="1"/>
  <c r="R152" s="1"/>
  <c r="R153" s="1"/>
  <c r="R154" s="1"/>
  <c r="R155" s="1"/>
  <c r="R156" s="1"/>
  <c r="R157" s="1"/>
  <c r="G139"/>
  <c r="H139" s="1"/>
  <c r="I139" s="1"/>
  <c r="J139" s="1"/>
  <c r="K139" s="1"/>
  <c r="L139" s="1"/>
  <c r="M139" s="1"/>
  <c r="N139" s="1"/>
  <c r="O139" s="1"/>
  <c r="F139"/>
  <c r="D144"/>
  <c r="D146"/>
  <c r="D148"/>
  <c r="D150"/>
  <c r="D152"/>
  <c r="D154"/>
  <c r="D142"/>
  <c r="G113"/>
  <c r="H113"/>
  <c r="G114"/>
  <c r="H114"/>
  <c r="G115"/>
  <c r="H115"/>
  <c r="G116"/>
  <c r="H116"/>
  <c r="G117"/>
  <c r="H117"/>
  <c r="G118"/>
  <c r="H118"/>
  <c r="G119"/>
  <c r="H119"/>
  <c r="G120"/>
  <c r="H120"/>
  <c r="G121"/>
  <c r="H121"/>
  <c r="G122"/>
  <c r="H122"/>
  <c r="G123"/>
  <c r="H123"/>
  <c r="G124"/>
  <c r="H124"/>
  <c r="G125"/>
  <c r="H125"/>
  <c r="I114"/>
  <c r="I115"/>
  <c r="I116"/>
  <c r="I117"/>
  <c r="I118"/>
  <c r="I119"/>
  <c r="I120"/>
  <c r="I121"/>
  <c r="I122"/>
  <c r="I123"/>
  <c r="I124"/>
  <c r="I125"/>
  <c r="I113"/>
  <c r="L94"/>
  <c r="R101"/>
  <c r="Q101"/>
  <c r="R100"/>
  <c r="Q100"/>
  <c r="R99"/>
  <c r="Q99"/>
  <c r="R98"/>
  <c r="Q98"/>
  <c r="R97"/>
  <c r="Q97"/>
  <c r="R96"/>
  <c r="Q96"/>
  <c r="R95"/>
  <c r="Q95"/>
  <c r="R94"/>
  <c r="Q94"/>
  <c r="M94"/>
  <c r="L98"/>
  <c r="L95"/>
  <c r="L96"/>
  <c r="L97"/>
  <c r="L99"/>
  <c r="L100"/>
  <c r="L101"/>
  <c r="L102"/>
  <c r="L103"/>
  <c r="M95"/>
  <c r="M96"/>
  <c r="M97"/>
  <c r="M98"/>
  <c r="M99"/>
  <c r="M100"/>
  <c r="M101"/>
  <c r="M102"/>
  <c r="M103"/>
  <c r="D83"/>
  <c r="F83" s="1"/>
  <c r="D82"/>
  <c r="F82" s="1"/>
  <c r="D78"/>
  <c r="H78" s="1"/>
  <c r="D68"/>
  <c r="F68" s="1"/>
  <c r="D67"/>
  <c r="F67" s="1"/>
  <c r="F39"/>
  <c r="F41"/>
  <c r="F40"/>
  <c r="I25"/>
  <c r="I26"/>
  <c r="I27"/>
  <c r="I24"/>
  <c r="E22"/>
  <c r="E23"/>
  <c r="E24"/>
  <c r="E25"/>
  <c r="E26"/>
  <c r="E27"/>
  <c r="E21"/>
  <c r="J21"/>
  <c r="J20"/>
  <c r="J19"/>
  <c r="J18"/>
  <c r="E16"/>
  <c r="E15"/>
  <c r="I11"/>
  <c r="I12" s="1"/>
  <c r="H16" s="1"/>
  <c r="F9"/>
  <c r="F10"/>
  <c r="F11"/>
  <c r="F12"/>
  <c r="F8"/>
  <c r="E9"/>
  <c r="E10"/>
  <c r="E11"/>
  <c r="E12"/>
  <c r="E8"/>
  <c r="B9"/>
  <c r="B8"/>
  <c r="AA129" i="1"/>
  <c r="AA130"/>
  <c r="AA131"/>
  <c r="AA132"/>
  <c r="AA133"/>
  <c r="AA134"/>
  <c r="AA135"/>
  <c r="AA136"/>
  <c r="AA137"/>
  <c r="AA128"/>
  <c r="Z129"/>
  <c r="Z130"/>
  <c r="Z131"/>
  <c r="Z132"/>
  <c r="Z133"/>
  <c r="Z134"/>
  <c r="Z135"/>
  <c r="Z136"/>
  <c r="Z137"/>
  <c r="Z128"/>
  <c r="M102"/>
  <c r="M103"/>
  <c r="M104"/>
  <c r="M105"/>
  <c r="M106"/>
  <c r="M107"/>
  <c r="M108"/>
  <c r="M109"/>
  <c r="M110"/>
  <c r="M111"/>
  <c r="M112"/>
  <c r="M101"/>
  <c r="L101"/>
  <c r="L102"/>
  <c r="L103"/>
  <c r="L104"/>
  <c r="L105"/>
  <c r="L106"/>
  <c r="L107"/>
  <c r="L108"/>
  <c r="L109"/>
  <c r="L110"/>
  <c r="L111"/>
  <c r="L112"/>
  <c r="K102"/>
  <c r="K103"/>
  <c r="K104"/>
  <c r="K105"/>
  <c r="K106"/>
  <c r="K107"/>
  <c r="K108"/>
  <c r="K109"/>
  <c r="K110"/>
  <c r="K111"/>
  <c r="K112"/>
  <c r="K101"/>
  <c r="J101"/>
  <c r="J102"/>
  <c r="J103"/>
  <c r="J104"/>
  <c r="J105"/>
  <c r="J106"/>
  <c r="J107"/>
  <c r="J108"/>
  <c r="J109"/>
  <c r="J110"/>
  <c r="J111"/>
  <c r="J112"/>
  <c r="I102"/>
  <c r="I103"/>
  <c r="I104"/>
  <c r="I105"/>
  <c r="I106"/>
  <c r="I107"/>
  <c r="I108"/>
  <c r="I109"/>
  <c r="I110"/>
  <c r="I111"/>
  <c r="I112"/>
  <c r="I101"/>
  <c r="H102"/>
  <c r="H103"/>
  <c r="H104"/>
  <c r="H105"/>
  <c r="H106"/>
  <c r="H107"/>
  <c r="H108"/>
  <c r="H109"/>
  <c r="H110"/>
  <c r="H111"/>
  <c r="H112"/>
  <c r="H101"/>
  <c r="G103"/>
  <c r="G102"/>
  <c r="G104"/>
  <c r="G101"/>
  <c r="F102"/>
  <c r="F103"/>
  <c r="F104"/>
  <c r="F105"/>
  <c r="F106"/>
  <c r="F107"/>
  <c r="F108"/>
  <c r="F109"/>
  <c r="F101"/>
  <c r="D139" i="2" l="1"/>
  <c r="E73"/>
  <c r="E43"/>
  <c r="F98" i="1"/>
  <c r="F99"/>
  <c r="F97"/>
  <c r="K91"/>
  <c r="K92"/>
  <c r="K90"/>
  <c r="L79"/>
  <c r="K85"/>
  <c r="K86"/>
  <c r="K84"/>
  <c r="K82"/>
  <c r="J82"/>
  <c r="J83"/>
  <c r="J80"/>
  <c r="J81"/>
  <c r="K80"/>
  <c r="K79"/>
  <c r="K78"/>
  <c r="E71"/>
  <c r="E69"/>
  <c r="E68"/>
  <c r="L44"/>
  <c r="L45"/>
  <c r="L46"/>
  <c r="L47"/>
  <c r="L48"/>
  <c r="L49"/>
  <c r="L50"/>
  <c r="L51"/>
  <c r="L52"/>
  <c r="L43"/>
  <c r="K44"/>
  <c r="K45"/>
  <c r="K46"/>
  <c r="K47"/>
  <c r="K48"/>
  <c r="K49"/>
  <c r="K50"/>
  <c r="K51"/>
  <c r="K52"/>
  <c r="K43"/>
  <c r="J44"/>
  <c r="J45"/>
  <c r="J46"/>
  <c r="J47"/>
  <c r="J48"/>
  <c r="J49"/>
  <c r="J50"/>
  <c r="J51"/>
  <c r="J52"/>
  <c r="J43"/>
  <c r="H52"/>
  <c r="G52" s="1"/>
  <c r="I52"/>
  <c r="H51"/>
  <c r="G51" s="1"/>
  <c r="I51"/>
  <c r="I44"/>
  <c r="I45"/>
  <c r="I46"/>
  <c r="I47"/>
  <c r="I48"/>
  <c r="I49"/>
  <c r="I50"/>
  <c r="I43"/>
  <c r="H44"/>
  <c r="H45"/>
  <c r="H46"/>
  <c r="H47"/>
  <c r="H48"/>
  <c r="H49"/>
  <c r="H50"/>
  <c r="H43"/>
  <c r="G44"/>
  <c r="G45"/>
  <c r="G46"/>
  <c r="G47"/>
  <c r="G48"/>
  <c r="G49"/>
  <c r="G50"/>
  <c r="G43"/>
  <c r="C41"/>
  <c r="C40"/>
  <c r="C39"/>
  <c r="C38"/>
  <c r="H35"/>
  <c r="I35"/>
  <c r="J35"/>
  <c r="G35"/>
  <c r="J21"/>
  <c r="J22"/>
  <c r="J23"/>
  <c r="J24"/>
  <c r="J25"/>
  <c r="J26"/>
  <c r="J27"/>
  <c r="J28"/>
  <c r="J29"/>
  <c r="J30"/>
  <c r="J31"/>
  <c r="J32"/>
  <c r="J33"/>
  <c r="J34"/>
  <c r="J20"/>
  <c r="I21"/>
  <c r="I22"/>
  <c r="I23"/>
  <c r="I24"/>
  <c r="I25"/>
  <c r="I26"/>
  <c r="I27"/>
  <c r="I28"/>
  <c r="I29"/>
  <c r="I30"/>
  <c r="I31"/>
  <c r="I32"/>
  <c r="I33"/>
  <c r="I34"/>
  <c r="I20"/>
  <c r="H21"/>
  <c r="H22"/>
  <c r="H23"/>
  <c r="H24"/>
  <c r="H25"/>
  <c r="H26"/>
  <c r="H27"/>
  <c r="H28"/>
  <c r="H29"/>
  <c r="H30"/>
  <c r="H31"/>
  <c r="H32"/>
  <c r="H33"/>
  <c r="H34"/>
  <c r="H20"/>
  <c r="G21"/>
  <c r="G22"/>
  <c r="G23"/>
  <c r="G24"/>
  <c r="G25"/>
  <c r="G26"/>
  <c r="G27"/>
  <c r="G28"/>
  <c r="G29"/>
  <c r="G30"/>
  <c r="G31"/>
  <c r="G32"/>
  <c r="G33"/>
  <c r="G34"/>
  <c r="G20"/>
</calcChain>
</file>

<file path=xl/sharedStrings.xml><?xml version="1.0" encoding="utf-8"?>
<sst xmlns="http://schemas.openxmlformats.org/spreadsheetml/2006/main" count="789" uniqueCount="401">
  <si>
    <t>box</t>
  </si>
  <si>
    <t>format</t>
  </si>
  <si>
    <t>drag and drop</t>
  </si>
  <si>
    <t>print</t>
  </si>
  <si>
    <t>marge</t>
  </si>
  <si>
    <t xml:space="preserve">auto fill </t>
  </si>
  <si>
    <t>Explane</t>
  </si>
  <si>
    <t>Topic Name</t>
  </si>
  <si>
    <t>Topic No-</t>
  </si>
  <si>
    <t>WEEK--1</t>
  </si>
  <si>
    <t xml:space="preserve">Weclome to Elective Session </t>
  </si>
  <si>
    <t>pasword</t>
  </si>
  <si>
    <t>sortcut</t>
  </si>
  <si>
    <t xml:space="preserve">in excel option </t>
  </si>
  <si>
    <t xml:space="preserve">clear option </t>
  </si>
  <si>
    <t xml:space="preserve">many option in marge </t>
  </si>
  <si>
    <t>Roteate Text</t>
  </si>
  <si>
    <t xml:space="preserve"> 1--&gt; </t>
  </si>
  <si>
    <t>3. Basic of Formula</t>
  </si>
  <si>
    <r>
      <t>1</t>
    </r>
    <r>
      <rPr>
        <sz val="18"/>
        <color theme="1"/>
        <rFont val="Calibri"/>
        <family val="2"/>
        <scheme val="minor"/>
      </rPr>
      <t>. Overview of excel</t>
    </r>
  </si>
  <si>
    <t>How to write Down Data in Excel</t>
  </si>
  <si>
    <t xml:space="preserve">formula </t>
  </si>
  <si>
    <t>sum</t>
  </si>
  <si>
    <t>average</t>
  </si>
  <si>
    <t>min</t>
  </si>
  <si>
    <t>max</t>
  </si>
  <si>
    <t>TOTAL</t>
  </si>
  <si>
    <t>series (auto fill)</t>
  </si>
  <si>
    <t>conditional format</t>
  </si>
  <si>
    <t>4. Overview Function ppt</t>
  </si>
  <si>
    <t>NOW() function</t>
  </si>
  <si>
    <t xml:space="preserve">today function </t>
  </si>
  <si>
    <t>mod function</t>
  </si>
  <si>
    <t>year function</t>
  </si>
  <si>
    <t>in this video many types of formula use by ppt</t>
  </si>
  <si>
    <t>5. Upper_lower_Function(All Basic Function Write Down).</t>
  </si>
  <si>
    <t xml:space="preserve">Text function </t>
  </si>
  <si>
    <t>text(array,"mm")</t>
  </si>
  <si>
    <t>text(array,'mmmm')</t>
  </si>
  <si>
    <t>upper case</t>
  </si>
  <si>
    <t xml:space="preserve">lower case function </t>
  </si>
  <si>
    <t>font upper case =upper(_)</t>
  </si>
  <si>
    <t>lower =lower()</t>
  </si>
  <si>
    <t>navin</t>
  </si>
  <si>
    <t>kumar</t>
  </si>
  <si>
    <t>singh</t>
  </si>
  <si>
    <t>proper function</t>
  </si>
  <si>
    <t>proper, =proper()</t>
  </si>
  <si>
    <t>upper</t>
  </si>
  <si>
    <t xml:space="preserve">lower </t>
  </si>
  <si>
    <t>proper</t>
  </si>
  <si>
    <t>left</t>
  </si>
  <si>
    <t>right</t>
  </si>
  <si>
    <t>mid</t>
  </si>
  <si>
    <t>manish</t>
  </si>
  <si>
    <t>akriti</t>
  </si>
  <si>
    <t>joya</t>
  </si>
  <si>
    <t>vikash</t>
  </si>
  <si>
    <t>Mukesh</t>
  </si>
  <si>
    <t>Nusrat</t>
  </si>
  <si>
    <t>SHALNI</t>
  </si>
  <si>
    <t>Right fn</t>
  </si>
  <si>
    <t>left fn</t>
  </si>
  <si>
    <t>mid fn</t>
  </si>
  <si>
    <t>name</t>
  </si>
  <si>
    <t>company</t>
  </si>
  <si>
    <t>ABC XYZ</t>
  </si>
  <si>
    <t>POOJA SHAH</t>
  </si>
  <si>
    <t>PRACHI PARKESH</t>
  </si>
  <si>
    <t>MEENA GANDHI</t>
  </si>
  <si>
    <t>data-&gt; text to columns</t>
  </si>
  <si>
    <t xml:space="preserve">Text to columns </t>
  </si>
  <si>
    <t>text to column</t>
  </si>
  <si>
    <t>-</t>
  </si>
  <si>
    <t>6.Simple_if_Function,Sum_if(Simple_Conditional Formating).</t>
  </si>
  <si>
    <t xml:space="preserve">if function </t>
  </si>
  <si>
    <t>sumif fn</t>
  </si>
  <si>
    <t>computer</t>
  </si>
  <si>
    <t>pen</t>
  </si>
  <si>
    <t>pencil</t>
  </si>
  <si>
    <t>zoom</t>
  </si>
  <si>
    <t>exp</t>
  </si>
  <si>
    <t>total</t>
  </si>
  <si>
    <t xml:space="preserve">sumif() </t>
  </si>
  <si>
    <t>countif fn</t>
  </si>
  <si>
    <t>Student</t>
  </si>
  <si>
    <t>Result Date</t>
  </si>
  <si>
    <t>Teacher</t>
  </si>
  <si>
    <t>Subject</t>
  </si>
  <si>
    <t>Score</t>
  </si>
  <si>
    <t>Comment</t>
  </si>
  <si>
    <t>Ross</t>
  </si>
  <si>
    <t>Arteus</t>
  </si>
  <si>
    <t>Physics</t>
  </si>
  <si>
    <t>Jim</t>
  </si>
  <si>
    <t>Freya</t>
  </si>
  <si>
    <t>Mathematics</t>
  </si>
  <si>
    <t>Anderson</t>
  </si>
  <si>
    <t>Baldur</t>
  </si>
  <si>
    <t>Chemistry</t>
  </si>
  <si>
    <t>Heather</t>
  </si>
  <si>
    <t>Richard</t>
  </si>
  <si>
    <t>Jordan</t>
  </si>
  <si>
    <t>Rachel</t>
  </si>
  <si>
    <t>Jenna</t>
  </si>
  <si>
    <t>Monica</t>
  </si>
  <si>
    <t>Chandler</t>
  </si>
  <si>
    <t>Phoebe</t>
  </si>
  <si>
    <t>Gordon</t>
  </si>
  <si>
    <t>Joey</t>
  </si>
  <si>
    <t>Johnson</t>
  </si>
  <si>
    <t>Kristen</t>
  </si>
  <si>
    <t>Patrick</t>
  </si>
  <si>
    <t>David</t>
  </si>
  <si>
    <t>Adam</t>
  </si>
  <si>
    <t>Bell</t>
  </si>
  <si>
    <t>Nathalia</t>
  </si>
  <si>
    <t xml:space="preserve">SUM IF </t>
  </si>
  <si>
    <t xml:space="preserve">COUNT IF </t>
  </si>
  <si>
    <t>count function only work on numerical data</t>
  </si>
  <si>
    <t xml:space="preserve">count a function work on textual and numerical both of data </t>
  </si>
  <si>
    <t xml:space="preserve">COUNT </t>
  </si>
  <si>
    <t xml:space="preserve">COUNT A </t>
  </si>
  <si>
    <t xml:space="preserve">COUNT BLANK FUNCTION  </t>
  </si>
  <si>
    <t>SUM IF FN</t>
  </si>
  <si>
    <t>MATHEMATICS</t>
  </si>
  <si>
    <t>PHYSICS</t>
  </si>
  <si>
    <t>CONDITIONAL FN</t>
  </si>
  <si>
    <t>COUNT A</t>
  </si>
  <si>
    <t>7. Text_column and Multiple _if.</t>
  </si>
  <si>
    <t>NAVIN</t>
  </si>
  <si>
    <t>KUMAR</t>
  </si>
  <si>
    <t>SINGH</t>
  </si>
  <si>
    <t>DATA</t>
  </si>
  <si>
    <t>SCIENCE</t>
  </si>
  <si>
    <t>(91)-4644654</t>
  </si>
  <si>
    <t>(91)-4646465</t>
  </si>
  <si>
    <t>(91)-4648276</t>
  </si>
  <si>
    <t>(91)-4650087</t>
  </si>
  <si>
    <t>(91)-4651898</t>
  </si>
  <si>
    <t>dress-Blue-Samsung</t>
  </si>
  <si>
    <t>Tshirt-White-xl</t>
  </si>
  <si>
    <t>jens-Black-XXL</t>
  </si>
  <si>
    <t>shirt-pink-Xs</t>
  </si>
  <si>
    <t>dress</t>
  </si>
  <si>
    <t>Blue</t>
  </si>
  <si>
    <t>Samsung</t>
  </si>
  <si>
    <t>Tshirt</t>
  </si>
  <si>
    <t>White</t>
  </si>
  <si>
    <t>xl</t>
  </si>
  <si>
    <t>shirt</t>
  </si>
  <si>
    <t>pink</t>
  </si>
  <si>
    <t>Xs</t>
  </si>
  <si>
    <t>jens</t>
  </si>
  <si>
    <t>Black</t>
  </si>
  <si>
    <t>XXL</t>
  </si>
  <si>
    <t xml:space="preserve">data seprate with "-" </t>
  </si>
  <si>
    <t xml:space="preserve">Data saprate with "-" </t>
  </si>
  <si>
    <t xml:space="preserve">click on data - text to columns - others </t>
  </si>
  <si>
    <t>without using text to column</t>
  </si>
  <si>
    <t xml:space="preserve">left fn </t>
  </si>
  <si>
    <t>if fn</t>
  </si>
  <si>
    <t>multiple if</t>
  </si>
  <si>
    <t>if_and</t>
  </si>
  <si>
    <t>if_or</t>
  </si>
  <si>
    <t xml:space="preserve">NAME </t>
  </si>
  <si>
    <t>Marks(phy)</t>
  </si>
  <si>
    <t>Marks(maths)</t>
  </si>
  <si>
    <t>marks(engl)</t>
  </si>
  <si>
    <t>VARUN</t>
  </si>
  <si>
    <t>AMAN</t>
  </si>
  <si>
    <t>ASHISH</t>
  </si>
  <si>
    <t>RAJ</t>
  </si>
  <si>
    <t>RAVI</t>
  </si>
  <si>
    <t xml:space="preserve">if </t>
  </si>
  <si>
    <t xml:space="preserve"> </t>
  </si>
  <si>
    <t>AND</t>
  </si>
  <si>
    <t>OR</t>
  </si>
  <si>
    <t xml:space="preserve">IF AND </t>
  </si>
  <si>
    <t>IF OR</t>
  </si>
  <si>
    <t>MULTIPLE IF</t>
  </si>
  <si>
    <t xml:space="preserve">MULTIPLE IF </t>
  </si>
  <si>
    <t>8. sum_if and Sum_ifs</t>
  </si>
  <si>
    <t xml:space="preserve">SUM IFS </t>
  </si>
  <si>
    <t xml:space="preserve">DAY ANALYSIS </t>
  </si>
  <si>
    <t xml:space="preserve">WATCH AGAIN </t>
  </si>
  <si>
    <t xml:space="preserve">9.Average_if and Average_ifs. </t>
  </si>
  <si>
    <t>average if</t>
  </si>
  <si>
    <t>average ifs</t>
  </si>
  <si>
    <t>countif</t>
  </si>
  <si>
    <t xml:space="preserve">roll no </t>
  </si>
  <si>
    <t>p</t>
  </si>
  <si>
    <t xml:space="preserve">auto column </t>
  </si>
  <si>
    <t>in format tab</t>
  </si>
  <si>
    <t>a</t>
  </si>
  <si>
    <t>highlight fn</t>
  </si>
  <si>
    <t>present count</t>
  </si>
  <si>
    <t xml:space="preserve">absent count </t>
  </si>
  <si>
    <t xml:space="preserve">PRESENT </t>
  </si>
  <si>
    <t>ABSENT</t>
  </si>
  <si>
    <t>A</t>
  </si>
  <si>
    <t xml:space="preserve">COUNT AND COUNTIF FUNCTION IS VERY IMPORTANT FOR CONDITION FORMATION OF DATA </t>
  </si>
  <si>
    <t xml:space="preserve">Week one complete </t>
  </si>
  <si>
    <t>Welcome to Elective Session, Week- 2</t>
  </si>
  <si>
    <t>DESCRIBE</t>
  </si>
  <si>
    <t>TOPICS</t>
  </si>
  <si>
    <t>Day 1. DATE FUNCTION.</t>
  </si>
  <si>
    <t>date fn</t>
  </si>
  <si>
    <t>NOW</t>
  </si>
  <si>
    <t>today</t>
  </si>
  <si>
    <t>date()</t>
  </si>
  <si>
    <t>now()</t>
  </si>
  <si>
    <t>today()</t>
  </si>
  <si>
    <t>find age</t>
  </si>
  <si>
    <t>find the age</t>
  </si>
  <si>
    <t>dob</t>
  </si>
  <si>
    <t>age</t>
  </si>
  <si>
    <t>day</t>
  </si>
  <si>
    <t xml:space="preserve">year </t>
  </si>
  <si>
    <t xml:space="preserve">years </t>
  </si>
  <si>
    <t>change date into number</t>
  </si>
  <si>
    <t>rounddown fn</t>
  </si>
  <si>
    <t>diffrence between two data</t>
  </si>
  <si>
    <t>datedif</t>
  </si>
  <si>
    <t>year</t>
  </si>
  <si>
    <t>months</t>
  </si>
  <si>
    <t xml:space="preserve">days </t>
  </si>
  <si>
    <t>years</t>
  </si>
  <si>
    <t>monts</t>
  </si>
  <si>
    <t xml:space="preserve">add the +91 in mobile number </t>
  </si>
  <si>
    <t>mobile no</t>
  </si>
  <si>
    <t>concatenate fn</t>
  </si>
  <si>
    <t>Note - in excel we write every textual data in " " (dobual court)</t>
  </si>
  <si>
    <t xml:space="preserve">kumar </t>
  </si>
  <si>
    <t>patnayak</t>
  </si>
  <si>
    <t>hide fn</t>
  </si>
  <si>
    <t xml:space="preserve"> hide all the unusefull row and columns </t>
  </si>
  <si>
    <t>Ctrl+shift -&gt; select -&gt; right click --&gt; hide</t>
  </si>
  <si>
    <t xml:space="preserve">home - formate - hide- </t>
  </si>
  <si>
    <t xml:space="preserve">protect and unprotect your file </t>
  </si>
  <si>
    <t xml:space="preserve">right click on sheet - protect and unprotect options </t>
  </si>
  <si>
    <t>Day - 2 . Date DIFF</t>
  </si>
  <si>
    <t>days</t>
  </si>
  <si>
    <t>concatenate</t>
  </si>
  <si>
    <t xml:space="preserve">calculate the age </t>
  </si>
  <si>
    <t>cell lock</t>
  </si>
  <si>
    <t xml:space="preserve">insert picture </t>
  </si>
  <si>
    <t>draw picture</t>
  </si>
  <si>
    <t>flochart in smartArt</t>
  </si>
  <si>
    <t xml:space="preserve">Day- 3- Work days and Network days Function. </t>
  </si>
  <si>
    <t>project countdown</t>
  </si>
  <si>
    <t>working date</t>
  </si>
  <si>
    <t>results</t>
  </si>
  <si>
    <t xml:space="preserve">note- </t>
  </si>
  <si>
    <t>workday fn</t>
  </si>
  <si>
    <t xml:space="preserve">project day count </t>
  </si>
  <si>
    <t>start day</t>
  </si>
  <si>
    <t>start day, day, holiday</t>
  </si>
  <si>
    <t xml:space="preserve">holiday </t>
  </si>
  <si>
    <t xml:space="preserve">now calculate project submission date </t>
  </si>
  <si>
    <t>holiday count</t>
  </si>
  <si>
    <t>workday.intl fn - this function is not working in this excel try online</t>
  </si>
  <si>
    <t>start date</t>
  </si>
  <si>
    <t>time (day)</t>
  </si>
  <si>
    <t>find submission day</t>
  </si>
  <si>
    <t>high light today fn</t>
  </si>
  <si>
    <t>networkday fn</t>
  </si>
  <si>
    <t>end day</t>
  </si>
  <si>
    <t>find the day without holiday</t>
  </si>
  <si>
    <t>holiday</t>
  </si>
  <si>
    <t xml:space="preserve">day 4. CONSOLIDATE REMOVE DUPLICATE. </t>
  </si>
  <si>
    <t>enp no</t>
  </si>
  <si>
    <t>emp name</t>
  </si>
  <si>
    <t>nidhi</t>
  </si>
  <si>
    <t>singhje</t>
  </si>
  <si>
    <t>kunti</t>
  </si>
  <si>
    <t>pawan</t>
  </si>
  <si>
    <t>nitish</t>
  </si>
  <si>
    <t>t</t>
  </si>
  <si>
    <t>k</t>
  </si>
  <si>
    <t>sub 1</t>
  </si>
  <si>
    <t>put the random number</t>
  </si>
  <si>
    <t>sub 2</t>
  </si>
  <si>
    <t>highlight duplicate values</t>
  </si>
  <si>
    <t xml:space="preserve">find the unique values </t>
  </si>
  <si>
    <t xml:space="preserve">from conditional fromatting </t>
  </si>
  <si>
    <t>from conditional fromatting- more fn</t>
  </si>
  <si>
    <t xml:space="preserve">clear rule </t>
  </si>
  <si>
    <t>removeing duplicate values</t>
  </si>
  <si>
    <t>data click on remove duplicates options</t>
  </si>
  <si>
    <t xml:space="preserve">RANDBETWEEN FUNCTION </t>
  </si>
  <si>
    <t xml:space="preserve">REMOVING DUPLICATE VALUES </t>
  </si>
  <si>
    <t>click on data - remove duplicates values</t>
  </si>
  <si>
    <t>light bill</t>
  </si>
  <si>
    <t>mobile phone</t>
  </si>
  <si>
    <t xml:space="preserve">computer </t>
  </si>
  <si>
    <t>employee sallary</t>
  </si>
  <si>
    <t xml:space="preserve">consolidate </t>
  </si>
  <si>
    <t>short fn</t>
  </si>
  <si>
    <t>roll no</t>
  </si>
  <si>
    <t>sub1</t>
  </si>
  <si>
    <t>sub2</t>
  </si>
  <si>
    <t>sub3</t>
  </si>
  <si>
    <t xml:space="preserve">nidhi </t>
  </si>
  <si>
    <t>shah</t>
  </si>
  <si>
    <t>nimit</t>
  </si>
  <si>
    <t>keyur</t>
  </si>
  <si>
    <t>sagar</t>
  </si>
  <si>
    <t>iciai</t>
  </si>
  <si>
    <t>r</t>
  </si>
  <si>
    <t>jad</t>
  </si>
  <si>
    <t>ads</t>
  </si>
  <si>
    <t>he</t>
  </si>
  <si>
    <t xml:space="preserve">day 5. Data Table </t>
  </si>
  <si>
    <t xml:space="preserve">help </t>
  </si>
  <si>
    <t>amount</t>
  </si>
  <si>
    <t>rate</t>
  </si>
  <si>
    <t>nper</t>
  </si>
  <si>
    <t>PMT fn</t>
  </si>
  <si>
    <t>pmt function -</t>
  </si>
  <si>
    <t>change in +</t>
  </si>
  <si>
    <t>The PMT function in Excel is a financial function that calculates the periodic payment for a loan.</t>
  </si>
  <si>
    <t xml:space="preserve">PMT DATA </t>
  </si>
  <si>
    <t>FROM DATA - WHAT- IF ANALYSIS</t>
  </si>
  <si>
    <t>HYPERLINK</t>
  </si>
  <si>
    <t>hyper link</t>
  </si>
  <si>
    <t xml:space="preserve">datatable </t>
  </si>
  <si>
    <t xml:space="preserve"> you can inset a file as a link </t>
  </si>
  <si>
    <t>from insert click on Hyperlink</t>
  </si>
  <si>
    <t>Day 6, Data Validation ==</t>
  </si>
  <si>
    <t xml:space="preserve">ppt on data validation </t>
  </si>
  <si>
    <t xml:space="preserve">data validation </t>
  </si>
  <si>
    <t xml:space="preserve"># from data - data validation ( here you can find many types of data format </t>
  </si>
  <si>
    <t>sell</t>
  </si>
  <si>
    <t>purchase</t>
  </si>
  <si>
    <t>from data - data validation (list , custome)</t>
  </si>
  <si>
    <t>date</t>
  </si>
  <si>
    <t>date between - ]</t>
  </si>
  <si>
    <t>time</t>
  </si>
  <si>
    <t>text length</t>
  </si>
  <si>
    <t>kumarsingi</t>
  </si>
  <si>
    <t xml:space="preserve">its simple meaning is give the range for entry of data (condation) </t>
  </si>
  <si>
    <t>day. 7-- FLASH FILL FREEZE PEN.</t>
  </si>
  <si>
    <t>flash the data  fn</t>
  </si>
  <si>
    <t xml:space="preserve">this function is not abalebe on 2007. </t>
  </si>
  <si>
    <t>split fn</t>
  </si>
  <si>
    <t xml:space="preserve"> From view - click on split---&gt; this function devide the page </t>
  </si>
  <si>
    <t>view side by side</t>
  </si>
  <si>
    <t>from view click on side by side</t>
  </si>
  <si>
    <t>day.- 8--- GOAL SEEK AND SCEANIRYO.</t>
  </si>
  <si>
    <t xml:space="preserve">what if analysis --&gt; this is use for stock market </t>
  </si>
  <si>
    <t xml:space="preserve">goal seek </t>
  </si>
  <si>
    <t xml:space="preserve">from data - what if analysis- goal seek </t>
  </si>
  <si>
    <t>pt1</t>
  </si>
  <si>
    <t>pt2</t>
  </si>
  <si>
    <t>pt3</t>
  </si>
  <si>
    <t>scenario manager - from data - what if analysis- senario manager</t>
  </si>
  <si>
    <t>it is used for find many number of percentage  in single click</t>
  </si>
  <si>
    <t xml:space="preserve">scenariio pivot table </t>
  </si>
  <si>
    <t>mimit</t>
  </si>
  <si>
    <t>icai</t>
  </si>
  <si>
    <t>Day. 9---&gt; INDIRET DEP.</t>
  </si>
  <si>
    <t>cher fn</t>
  </si>
  <si>
    <t>if you put 69 to 90 then you will get this type of answer</t>
  </si>
  <si>
    <t>else you will get this type of number</t>
  </si>
  <si>
    <t>table of data</t>
  </si>
  <si>
    <t>course</t>
  </si>
  <si>
    <t>tt</t>
  </si>
  <si>
    <t>ttc</t>
  </si>
  <si>
    <t>er</t>
  </si>
  <si>
    <t>tirsttt</t>
  </si>
  <si>
    <t>secondtt</t>
  </si>
  <si>
    <t>thirdtt</t>
  </si>
  <si>
    <t>firstttc</t>
  </si>
  <si>
    <t>secondttc</t>
  </si>
  <si>
    <t>thiredttt</t>
  </si>
  <si>
    <t>firster</t>
  </si>
  <si>
    <t>seconder</t>
  </si>
  <si>
    <t>thireder</t>
  </si>
  <si>
    <t>table of data - from insert - click on table on check box ()</t>
  </si>
  <si>
    <t xml:space="preserve">foruth </t>
  </si>
  <si>
    <t>fourth</t>
  </si>
  <si>
    <t xml:space="preserve"># here if you are insert more data it will autometicly insert into table format </t>
  </si>
  <si>
    <t>Column1</t>
  </si>
  <si>
    <t>indirect fn</t>
  </si>
  <si>
    <t xml:space="preserve">this function is not working normaly </t>
  </si>
  <si>
    <t>INDIRECT()</t>
  </si>
  <si>
    <t>Day. 10--&gt; PIVOT TABLE PPT.</t>
  </si>
  <si>
    <t>PIVOT TABLE PPT.</t>
  </si>
  <si>
    <t>Data Validation PPT</t>
  </si>
  <si>
    <t xml:space="preserve">PPT on next sheet (Data validation ppt) </t>
  </si>
  <si>
    <t xml:space="preserve">PPT- </t>
  </si>
  <si>
    <t>next sheet (pivot table ppt)</t>
  </si>
  <si>
    <t>Day .. 11-- TIME</t>
  </si>
  <si>
    <t xml:space="preserve">from home - general - more - you will get multiple time format </t>
  </si>
  <si>
    <t>no-1</t>
  </si>
  <si>
    <t>no-2</t>
  </si>
  <si>
    <t>from home- autosum- more- most recent use- you will get time and date function</t>
  </si>
  <si>
    <t>Signature Line---</t>
  </si>
  <si>
    <t>from insert click on singnature line</t>
  </si>
  <si>
    <t xml:space="preserve">Week 2 Complete </t>
  </si>
</sst>
</file>

<file path=xl/styles.xml><?xml version="1.0" encoding="utf-8"?>
<styleSheet xmlns="http://schemas.openxmlformats.org/spreadsheetml/2006/main">
  <numFmts count="7">
    <numFmt numFmtId="8" formatCode="&quot;₹&quot;\ #,##0.00;[Red]&quot;₹&quot;\ \-#,##0.00"/>
    <numFmt numFmtId="43" formatCode="_ * #,##0.00_ ;_ * \-#,##0.00_ ;_ * &quot;-&quot;??_ ;_ @_ "/>
    <numFmt numFmtId="164" formatCode="[$-409]d\-mmm;@"/>
    <numFmt numFmtId="165" formatCode="&quot;$&quot;#,##0.000"/>
    <numFmt numFmtId="166" formatCode="0.0"/>
    <numFmt numFmtId="167" formatCode="0.0000000"/>
    <numFmt numFmtId="168" formatCode="[$-F400]h:mm:ss\ AM/PM"/>
  </numFmts>
  <fonts count="15">
    <font>
      <sz val="11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sz val="24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20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u/>
      <sz val="11"/>
      <color theme="10"/>
      <name val="Calibri"/>
      <family val="2"/>
    </font>
    <font>
      <sz val="22"/>
      <color rgb="FF082343"/>
      <name val="Arial"/>
      <family val="2"/>
    </font>
    <font>
      <sz val="36"/>
      <color theme="1"/>
      <name val="Calibri"/>
      <family val="2"/>
      <scheme val="minor"/>
    </font>
    <font>
      <sz val="22"/>
      <color theme="1"/>
      <name val="Calibri"/>
      <family val="2"/>
      <scheme val="minor"/>
    </font>
  </fonts>
  <fills count="2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CCECFF"/>
        <bgColor indexed="64"/>
      </patternFill>
    </fill>
    <fill>
      <patternFill patternType="solid">
        <fgColor rgb="FFECFFCC"/>
        <bgColor indexed="64"/>
      </patternFill>
    </fill>
    <fill>
      <patternFill patternType="solid">
        <fgColor rgb="FFF7FFEB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9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3" fontId="4" fillId="0" borderId="0" applyFont="0" applyFill="0" applyBorder="0" applyAlignment="0" applyProtection="0"/>
    <xf numFmtId="0" fontId="11" fillId="0" borderId="0" applyNumberFormat="0" applyFill="0" applyBorder="0" applyAlignment="0" applyProtection="0">
      <alignment vertical="top"/>
      <protection locked="0"/>
    </xf>
  </cellStyleXfs>
  <cellXfs count="68">
    <xf numFmtId="0" fontId="0" fillId="0" borderId="0" xfId="0"/>
    <xf numFmtId="0" fontId="1" fillId="2" borderId="0" xfId="0" applyFont="1" applyFill="1" applyAlignment="1"/>
    <xf numFmtId="0" fontId="2" fillId="4" borderId="0" xfId="0" applyFont="1" applyFill="1"/>
    <xf numFmtId="0" fontId="0" fillId="5" borderId="0" xfId="0" applyFill="1"/>
    <xf numFmtId="0" fontId="3" fillId="3" borderId="0" xfId="0" applyFont="1" applyFill="1" applyAlignment="1">
      <alignment horizontal="center"/>
    </xf>
    <xf numFmtId="43" fontId="0" fillId="0" borderId="0" xfId="1" applyFont="1"/>
    <xf numFmtId="0" fontId="0" fillId="9" borderId="0" xfId="0" applyFill="1"/>
    <xf numFmtId="22" fontId="0" fillId="0" borderId="0" xfId="0" applyNumberFormat="1"/>
    <xf numFmtId="14" fontId="0" fillId="0" borderId="0" xfId="0" applyNumberFormat="1"/>
    <xf numFmtId="0" fontId="0" fillId="2" borderId="0" xfId="0" applyFill="1"/>
    <xf numFmtId="0" fontId="6" fillId="10" borderId="1" xfId="0" applyFont="1" applyFill="1" applyBorder="1" applyAlignment="1">
      <alignment horizontal="center" vertical="center"/>
    </xf>
    <xf numFmtId="0" fontId="6" fillId="11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164" fontId="7" fillId="0" borderId="1" xfId="0" applyNumberFormat="1" applyFont="1" applyBorder="1" applyAlignment="1">
      <alignment horizontal="center" vertical="center"/>
    </xf>
    <xf numFmtId="165" fontId="7" fillId="12" borderId="1" xfId="0" applyNumberFormat="1" applyFont="1" applyFill="1" applyBorder="1" applyAlignment="1">
      <alignment horizontal="center" vertical="center"/>
    </xf>
    <xf numFmtId="0" fontId="7" fillId="0" borderId="0" xfId="0" applyFont="1" applyFill="1" applyBorder="1" applyAlignment="1">
      <alignment horizontal="center" vertical="center"/>
    </xf>
    <xf numFmtId="0" fontId="0" fillId="13" borderId="0" xfId="0" applyFill="1"/>
    <xf numFmtId="0" fontId="0" fillId="14" borderId="0" xfId="0" applyFill="1"/>
    <xf numFmtId="0" fontId="5" fillId="2" borderId="0" xfId="0" applyFont="1" applyFill="1"/>
    <xf numFmtId="0" fontId="9" fillId="7" borderId="0" xfId="0" applyFont="1" applyFill="1"/>
    <xf numFmtId="0" fontId="9" fillId="8" borderId="0" xfId="0" applyFont="1" applyFill="1"/>
    <xf numFmtId="0" fontId="2" fillId="9" borderId="0" xfId="0" applyFont="1" applyFill="1"/>
    <xf numFmtId="0" fontId="9" fillId="13" borderId="0" xfId="0" applyFont="1" applyFill="1"/>
    <xf numFmtId="0" fontId="0" fillId="0" borderId="1" xfId="0" applyBorder="1"/>
    <xf numFmtId="22" fontId="0" fillId="3" borderId="0" xfId="0" applyNumberFormat="1" applyFill="1"/>
    <xf numFmtId="0" fontId="0" fillId="3" borderId="0" xfId="0" applyFill="1"/>
    <xf numFmtId="0" fontId="0" fillId="0" borderId="0" xfId="0" applyAlignment="1">
      <alignment wrapText="1"/>
    </xf>
    <xf numFmtId="0" fontId="0" fillId="16" borderId="0" xfId="0" applyFill="1"/>
    <xf numFmtId="0" fontId="0" fillId="17" borderId="0" xfId="0" applyFill="1"/>
    <xf numFmtId="0" fontId="0" fillId="18" borderId="0" xfId="0" applyFill="1"/>
    <xf numFmtId="2" fontId="0" fillId="0" borderId="0" xfId="0" applyNumberFormat="1"/>
    <xf numFmtId="166" fontId="0" fillId="0" borderId="0" xfId="0" applyNumberFormat="1"/>
    <xf numFmtId="167" fontId="0" fillId="0" borderId="0" xfId="0" applyNumberFormat="1"/>
    <xf numFmtId="0" fontId="0" fillId="19" borderId="0" xfId="0" applyFill="1"/>
    <xf numFmtId="0" fontId="2" fillId="19" borderId="0" xfId="0" applyFont="1" applyFill="1"/>
    <xf numFmtId="22" fontId="2" fillId="19" borderId="0" xfId="0" applyNumberFormat="1" applyFont="1" applyFill="1"/>
    <xf numFmtId="0" fontId="0" fillId="20" borderId="0" xfId="0" applyFill="1"/>
    <xf numFmtId="14" fontId="0" fillId="0" borderId="1" xfId="0" applyNumberFormat="1" applyBorder="1"/>
    <xf numFmtId="0" fontId="8" fillId="2" borderId="0" xfId="0" applyFont="1" applyFill="1"/>
    <xf numFmtId="14" fontId="0" fillId="17" borderId="0" xfId="0" applyNumberFormat="1" applyFill="1"/>
    <xf numFmtId="0" fontId="2" fillId="2" borderId="0" xfId="0" applyFont="1" applyFill="1"/>
    <xf numFmtId="0" fontId="0" fillId="6" borderId="0" xfId="0" applyFill="1"/>
    <xf numFmtId="9" fontId="0" fillId="0" borderId="0" xfId="0" applyNumberFormat="1"/>
    <xf numFmtId="8" fontId="0" fillId="0" borderId="0" xfId="0" applyNumberFormat="1"/>
    <xf numFmtId="0" fontId="0" fillId="22" borderId="0" xfId="0" applyFill="1"/>
    <xf numFmtId="10" fontId="0" fillId="0" borderId="0" xfId="0" applyNumberFormat="1"/>
    <xf numFmtId="0" fontId="11" fillId="0" borderId="0" xfId="2" applyAlignment="1" applyProtection="1"/>
    <xf numFmtId="20" fontId="0" fillId="0" borderId="0" xfId="0" applyNumberFormat="1"/>
    <xf numFmtId="0" fontId="0" fillId="23" borderId="0" xfId="0" applyFill="1"/>
    <xf numFmtId="0" fontId="0" fillId="0" borderId="0" xfId="0" applyNumberFormat="1"/>
    <xf numFmtId="20" fontId="0" fillId="5" borderId="0" xfId="0" applyNumberFormat="1" applyFill="1"/>
    <xf numFmtId="0" fontId="0" fillId="0" borderId="0" xfId="0" applyBorder="1"/>
    <xf numFmtId="0" fontId="8" fillId="15" borderId="0" xfId="0" applyFont="1" applyFill="1" applyAlignment="1">
      <alignment horizontal="center"/>
    </xf>
    <xf numFmtId="0" fontId="3" fillId="3" borderId="0" xfId="0" applyFont="1" applyFill="1" applyAlignment="1">
      <alignment horizontal="center"/>
    </xf>
    <xf numFmtId="0" fontId="3" fillId="6" borderId="0" xfId="0" applyFont="1" applyFill="1" applyAlignment="1">
      <alignment horizontal="left"/>
    </xf>
    <xf numFmtId="0" fontId="0" fillId="2" borderId="0" xfId="0" applyFill="1" applyAlignment="1">
      <alignment horizontal="center"/>
    </xf>
    <xf numFmtId="0" fontId="9" fillId="9" borderId="0" xfId="0" applyFont="1" applyFill="1" applyAlignment="1">
      <alignment horizontal="center"/>
    </xf>
    <xf numFmtId="0" fontId="5" fillId="9" borderId="0" xfId="0" applyFont="1" applyFill="1" applyAlignment="1">
      <alignment horizontal="center"/>
    </xf>
    <xf numFmtId="0" fontId="10" fillId="2" borderId="0" xfId="0" applyFont="1" applyFill="1" applyAlignment="1">
      <alignment horizontal="center"/>
    </xf>
    <xf numFmtId="0" fontId="0" fillId="9" borderId="0" xfId="0" applyFill="1" applyAlignment="1">
      <alignment horizontal="center"/>
    </xf>
    <xf numFmtId="0" fontId="0" fillId="21" borderId="0" xfId="0" applyFill="1" applyAlignment="1">
      <alignment horizontal="center"/>
    </xf>
    <xf numFmtId="0" fontId="0" fillId="21" borderId="0" xfId="0" applyFill="1"/>
    <xf numFmtId="0" fontId="0" fillId="24" borderId="0" xfId="0" applyFill="1"/>
    <xf numFmtId="0" fontId="12" fillId="2" borderId="0" xfId="0" applyFont="1" applyFill="1" applyAlignment="1">
      <alignment horizontal="center" vertical="center" wrapText="1"/>
    </xf>
    <xf numFmtId="0" fontId="13" fillId="2" borderId="0" xfId="0" applyFont="1" applyFill="1" applyAlignment="1">
      <alignment horizontal="center"/>
    </xf>
    <xf numFmtId="168" fontId="0" fillId="0" borderId="0" xfId="0" applyNumberFormat="1"/>
    <xf numFmtId="18" fontId="0" fillId="0" borderId="0" xfId="0" applyNumberFormat="1"/>
    <xf numFmtId="0" fontId="14" fillId="2" borderId="0" xfId="0" applyFont="1" applyFill="1" applyAlignment="1">
      <alignment horizontal="center"/>
    </xf>
  </cellXfs>
  <cellStyles count="3">
    <cellStyle name="Comma" xfId="1" builtinId="3"/>
    <cellStyle name="Hyperlink" xfId="2" builtinId="8"/>
    <cellStyle name="Normal" xfId="0" builtinId="0"/>
  </cellStyles>
  <dxfs count="8"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FF0000"/>
      </font>
    </dxf>
    <dxf>
      <font>
        <strike val="0"/>
        <u val="none"/>
        <color rgb="FFFF000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lor rgb="FFFF0000"/>
      </font>
    </dxf>
    <dxf>
      <font>
        <strike val="0"/>
        <u val="none"/>
        <color rgb="FFFF0000"/>
      </font>
    </dxf>
    <dxf>
      <font>
        <condense val="0"/>
        <extend val="0"/>
        <color rgb="FF9C0006"/>
      </font>
      <fill>
        <patternFill>
          <bgColor rgb="FFFFC7CE"/>
        </patternFill>
      </fill>
    </dxf>
    <dxf>
      <font>
        <condense val="0"/>
        <extend val="0"/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DE594D87-9B73-41CC-A3FA-084AA95CD3C8}" type="doc">
      <dgm:prSet loTypeId="urn:microsoft.com/office/officeart/2005/8/layout/venn2" loCatId="relationship" qsTypeId="urn:microsoft.com/office/officeart/2005/8/quickstyle/simple1" qsCatId="simple" csTypeId="urn:microsoft.com/office/officeart/2005/8/colors/accent1_2" csCatId="accent1" phldr="1"/>
      <dgm:spPr/>
      <dgm:t>
        <a:bodyPr/>
        <a:lstStyle/>
        <a:p>
          <a:endParaRPr lang="en-US"/>
        </a:p>
      </dgm:t>
    </dgm:pt>
    <dgm:pt modelId="{5DB12FB9-2CC9-44BB-97AB-95565D2BEAF8}">
      <dgm:prSet phldrT="[Text]"/>
      <dgm:spPr/>
      <dgm:t>
        <a:bodyPr/>
        <a:lstStyle/>
        <a:p>
          <a:r>
            <a:rPr lang="en-US"/>
            <a:t>Data Science</a:t>
          </a:r>
        </a:p>
      </dgm:t>
    </dgm:pt>
    <dgm:pt modelId="{D6958E9D-1EEB-47DE-AD97-F83F0270EB78}" type="parTrans" cxnId="{88A3FFC9-E5D6-4D30-8199-5BD5C501E175}">
      <dgm:prSet/>
      <dgm:spPr/>
      <dgm:t>
        <a:bodyPr/>
        <a:lstStyle/>
        <a:p>
          <a:endParaRPr lang="en-US"/>
        </a:p>
      </dgm:t>
    </dgm:pt>
    <dgm:pt modelId="{D02D8A94-BF80-4846-929F-8F0EFA130215}" type="sibTrans" cxnId="{88A3FFC9-E5D6-4D30-8199-5BD5C501E175}">
      <dgm:prSet/>
      <dgm:spPr/>
      <dgm:t>
        <a:bodyPr/>
        <a:lstStyle/>
        <a:p>
          <a:endParaRPr lang="en-US"/>
        </a:p>
      </dgm:t>
    </dgm:pt>
    <dgm:pt modelId="{7B1DF1FC-9069-4A73-8153-604055117E19}">
      <dgm:prSet phldrT="[Text]"/>
      <dgm:spPr/>
      <dgm:t>
        <a:bodyPr/>
        <a:lstStyle/>
        <a:p>
          <a:r>
            <a:rPr lang="en-US"/>
            <a:t>Python</a:t>
          </a:r>
        </a:p>
      </dgm:t>
    </dgm:pt>
    <dgm:pt modelId="{77B50E15-0959-423F-A964-9B2D7AC94286}" type="parTrans" cxnId="{611900AD-784A-457C-AC58-732C39F3D2DF}">
      <dgm:prSet/>
      <dgm:spPr/>
      <dgm:t>
        <a:bodyPr/>
        <a:lstStyle/>
        <a:p>
          <a:endParaRPr lang="en-US"/>
        </a:p>
      </dgm:t>
    </dgm:pt>
    <dgm:pt modelId="{4684BCFB-47F1-4B92-8FE8-8C96F024D068}" type="sibTrans" cxnId="{611900AD-784A-457C-AC58-732C39F3D2DF}">
      <dgm:prSet/>
      <dgm:spPr/>
      <dgm:t>
        <a:bodyPr/>
        <a:lstStyle/>
        <a:p>
          <a:endParaRPr lang="en-US"/>
        </a:p>
      </dgm:t>
    </dgm:pt>
    <dgm:pt modelId="{AB88203F-A508-4599-B808-1ABE1C9335B2}">
      <dgm:prSet phldrT="[Text]"/>
      <dgm:spPr/>
      <dgm:t>
        <a:bodyPr/>
        <a:lstStyle/>
        <a:p>
          <a:r>
            <a:rPr lang="en-US"/>
            <a:t>Machine Learning</a:t>
          </a:r>
        </a:p>
      </dgm:t>
    </dgm:pt>
    <dgm:pt modelId="{FDC761F4-6B4D-4A66-AB0F-197052BCD72C}" type="parTrans" cxnId="{35A96A4D-6D3F-439F-9F31-37E5FF131271}">
      <dgm:prSet/>
      <dgm:spPr/>
      <dgm:t>
        <a:bodyPr/>
        <a:lstStyle/>
        <a:p>
          <a:endParaRPr lang="en-US"/>
        </a:p>
      </dgm:t>
    </dgm:pt>
    <dgm:pt modelId="{89E0D6C8-68B8-4D7B-B3E4-2CA917A8D320}" type="sibTrans" cxnId="{35A96A4D-6D3F-439F-9F31-37E5FF131271}">
      <dgm:prSet/>
      <dgm:spPr/>
      <dgm:t>
        <a:bodyPr/>
        <a:lstStyle/>
        <a:p>
          <a:endParaRPr lang="en-US"/>
        </a:p>
      </dgm:t>
    </dgm:pt>
    <dgm:pt modelId="{7B063EC6-7BDF-4184-9469-B419B3B8CDD7}">
      <dgm:prSet phldrT="[Text]"/>
      <dgm:spPr/>
      <dgm:t>
        <a:bodyPr/>
        <a:lstStyle/>
        <a:p>
          <a:r>
            <a:rPr lang="en-US"/>
            <a:t>Excel</a:t>
          </a:r>
        </a:p>
      </dgm:t>
    </dgm:pt>
    <dgm:pt modelId="{CB22B3B8-1F36-45D8-9151-7EC1FE8F3DFD}" type="parTrans" cxnId="{144CD5AD-2788-4B8A-B0EA-F6939C426E8D}">
      <dgm:prSet/>
      <dgm:spPr/>
      <dgm:t>
        <a:bodyPr/>
        <a:lstStyle/>
        <a:p>
          <a:endParaRPr lang="en-US"/>
        </a:p>
      </dgm:t>
    </dgm:pt>
    <dgm:pt modelId="{D3A3D41F-D824-451B-83A2-0125A1621BF9}" type="sibTrans" cxnId="{144CD5AD-2788-4B8A-B0EA-F6939C426E8D}">
      <dgm:prSet/>
      <dgm:spPr/>
      <dgm:t>
        <a:bodyPr/>
        <a:lstStyle/>
        <a:p>
          <a:endParaRPr lang="en-US"/>
        </a:p>
      </dgm:t>
    </dgm:pt>
    <dgm:pt modelId="{B86F5F3B-B046-479D-9C28-8DD3191B64BB}" type="pres">
      <dgm:prSet presAssocID="{DE594D87-9B73-41CC-A3FA-084AA95CD3C8}" presName="Name0" presStyleCnt="0">
        <dgm:presLayoutVars>
          <dgm:chMax val="7"/>
          <dgm:resizeHandles val="exact"/>
        </dgm:presLayoutVars>
      </dgm:prSet>
      <dgm:spPr/>
      <dgm:t>
        <a:bodyPr/>
        <a:lstStyle/>
        <a:p>
          <a:endParaRPr lang="en-US"/>
        </a:p>
      </dgm:t>
    </dgm:pt>
    <dgm:pt modelId="{054E8378-ABBA-41E9-95DA-565599CB2487}" type="pres">
      <dgm:prSet presAssocID="{DE594D87-9B73-41CC-A3FA-084AA95CD3C8}" presName="comp1" presStyleCnt="0"/>
      <dgm:spPr/>
    </dgm:pt>
    <dgm:pt modelId="{912B27CA-BD4B-4108-973A-A6AA3A49E3B7}" type="pres">
      <dgm:prSet presAssocID="{DE594D87-9B73-41CC-A3FA-084AA95CD3C8}" presName="circle1" presStyleLbl="node1" presStyleIdx="0" presStyleCnt="4"/>
      <dgm:spPr/>
      <dgm:t>
        <a:bodyPr/>
        <a:lstStyle/>
        <a:p>
          <a:endParaRPr lang="en-US"/>
        </a:p>
      </dgm:t>
    </dgm:pt>
    <dgm:pt modelId="{452F66AD-2FFE-4362-8754-32F242DA02E8}" type="pres">
      <dgm:prSet presAssocID="{DE594D87-9B73-41CC-A3FA-084AA95CD3C8}" presName="c1text" presStyleLbl="node1" presStyleIdx="0" presStyleCnt="4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9D522457-8E91-455F-A8AA-C006BF42BF31}" type="pres">
      <dgm:prSet presAssocID="{DE594D87-9B73-41CC-A3FA-084AA95CD3C8}" presName="comp2" presStyleCnt="0"/>
      <dgm:spPr/>
    </dgm:pt>
    <dgm:pt modelId="{972434FB-7A50-470B-BB24-68A78CE58A55}" type="pres">
      <dgm:prSet presAssocID="{DE594D87-9B73-41CC-A3FA-084AA95CD3C8}" presName="circle2" presStyleLbl="node1" presStyleIdx="1" presStyleCnt="4"/>
      <dgm:spPr/>
      <dgm:t>
        <a:bodyPr/>
        <a:lstStyle/>
        <a:p>
          <a:endParaRPr lang="en-US"/>
        </a:p>
      </dgm:t>
    </dgm:pt>
    <dgm:pt modelId="{D7801BC6-D7F2-46F8-A8F2-8570D9F4B7FA}" type="pres">
      <dgm:prSet presAssocID="{DE594D87-9B73-41CC-A3FA-084AA95CD3C8}" presName="c2text" presStyleLbl="node1" presStyleIdx="1" presStyleCnt="4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59A8A910-D414-43D9-AAD2-782275006052}" type="pres">
      <dgm:prSet presAssocID="{DE594D87-9B73-41CC-A3FA-084AA95CD3C8}" presName="comp3" presStyleCnt="0"/>
      <dgm:spPr/>
    </dgm:pt>
    <dgm:pt modelId="{B38B4B58-68FC-4E31-AD7D-0ABA294D8C7C}" type="pres">
      <dgm:prSet presAssocID="{DE594D87-9B73-41CC-A3FA-084AA95CD3C8}" presName="circle3" presStyleLbl="node1" presStyleIdx="2" presStyleCnt="4"/>
      <dgm:spPr/>
      <dgm:t>
        <a:bodyPr/>
        <a:lstStyle/>
        <a:p>
          <a:endParaRPr lang="en-US"/>
        </a:p>
      </dgm:t>
    </dgm:pt>
    <dgm:pt modelId="{A93EBAA4-2762-4C88-B330-BB7E25E3EA3C}" type="pres">
      <dgm:prSet presAssocID="{DE594D87-9B73-41CC-A3FA-084AA95CD3C8}" presName="c3text" presStyleLbl="node1" presStyleIdx="2" presStyleCnt="4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  <dgm:pt modelId="{1A3A836D-124E-473B-89A5-01EE52A9D77B}" type="pres">
      <dgm:prSet presAssocID="{DE594D87-9B73-41CC-A3FA-084AA95CD3C8}" presName="comp4" presStyleCnt="0"/>
      <dgm:spPr/>
    </dgm:pt>
    <dgm:pt modelId="{DFFF273E-B454-43B6-8A60-405CA47C1E16}" type="pres">
      <dgm:prSet presAssocID="{DE594D87-9B73-41CC-A3FA-084AA95CD3C8}" presName="circle4" presStyleLbl="node1" presStyleIdx="3" presStyleCnt="4"/>
      <dgm:spPr/>
      <dgm:t>
        <a:bodyPr/>
        <a:lstStyle/>
        <a:p>
          <a:endParaRPr lang="en-US"/>
        </a:p>
      </dgm:t>
    </dgm:pt>
    <dgm:pt modelId="{7ED7AB2D-2C6F-4181-97A9-1C69E6F4CA6A}" type="pres">
      <dgm:prSet presAssocID="{DE594D87-9B73-41CC-A3FA-084AA95CD3C8}" presName="c4text" presStyleLbl="node1" presStyleIdx="3" presStyleCnt="4">
        <dgm:presLayoutVars>
          <dgm:bulletEnabled val="1"/>
        </dgm:presLayoutVars>
      </dgm:prSet>
      <dgm:spPr/>
      <dgm:t>
        <a:bodyPr/>
        <a:lstStyle/>
        <a:p>
          <a:endParaRPr lang="en-US"/>
        </a:p>
      </dgm:t>
    </dgm:pt>
  </dgm:ptLst>
  <dgm:cxnLst>
    <dgm:cxn modelId="{C71307D0-A66D-4A0A-B8F1-4CCA58947375}" type="presOf" srcId="{7B1DF1FC-9069-4A73-8153-604055117E19}" destId="{972434FB-7A50-470B-BB24-68A78CE58A55}" srcOrd="0" destOrd="0" presId="urn:microsoft.com/office/officeart/2005/8/layout/venn2"/>
    <dgm:cxn modelId="{8FEC0A39-1F5D-4F22-AECB-86CFEDB366BB}" type="presOf" srcId="{7B063EC6-7BDF-4184-9469-B419B3B8CDD7}" destId="{7ED7AB2D-2C6F-4181-97A9-1C69E6F4CA6A}" srcOrd="1" destOrd="0" presId="urn:microsoft.com/office/officeart/2005/8/layout/venn2"/>
    <dgm:cxn modelId="{611900AD-784A-457C-AC58-732C39F3D2DF}" srcId="{DE594D87-9B73-41CC-A3FA-084AA95CD3C8}" destId="{7B1DF1FC-9069-4A73-8153-604055117E19}" srcOrd="1" destOrd="0" parTransId="{77B50E15-0959-423F-A964-9B2D7AC94286}" sibTransId="{4684BCFB-47F1-4B92-8FE8-8C96F024D068}"/>
    <dgm:cxn modelId="{CB86D5F6-3266-45C3-B46E-CA436BFBA209}" type="presOf" srcId="{7B1DF1FC-9069-4A73-8153-604055117E19}" destId="{D7801BC6-D7F2-46F8-A8F2-8570D9F4B7FA}" srcOrd="1" destOrd="0" presId="urn:microsoft.com/office/officeart/2005/8/layout/venn2"/>
    <dgm:cxn modelId="{9099A850-8100-45BC-999C-92A93D50696D}" type="presOf" srcId="{5DB12FB9-2CC9-44BB-97AB-95565D2BEAF8}" destId="{452F66AD-2FFE-4362-8754-32F242DA02E8}" srcOrd="1" destOrd="0" presId="urn:microsoft.com/office/officeart/2005/8/layout/venn2"/>
    <dgm:cxn modelId="{88A3FFC9-E5D6-4D30-8199-5BD5C501E175}" srcId="{DE594D87-9B73-41CC-A3FA-084AA95CD3C8}" destId="{5DB12FB9-2CC9-44BB-97AB-95565D2BEAF8}" srcOrd="0" destOrd="0" parTransId="{D6958E9D-1EEB-47DE-AD97-F83F0270EB78}" sibTransId="{D02D8A94-BF80-4846-929F-8F0EFA130215}"/>
    <dgm:cxn modelId="{B43F934C-8B8B-47DE-8ABE-3C809E42AA7F}" type="presOf" srcId="{7B063EC6-7BDF-4184-9469-B419B3B8CDD7}" destId="{DFFF273E-B454-43B6-8A60-405CA47C1E16}" srcOrd="0" destOrd="0" presId="urn:microsoft.com/office/officeart/2005/8/layout/venn2"/>
    <dgm:cxn modelId="{B5F8DB09-6A19-4D42-B59E-325D57A5286D}" type="presOf" srcId="{DE594D87-9B73-41CC-A3FA-084AA95CD3C8}" destId="{B86F5F3B-B046-479D-9C28-8DD3191B64BB}" srcOrd="0" destOrd="0" presId="urn:microsoft.com/office/officeart/2005/8/layout/venn2"/>
    <dgm:cxn modelId="{144CD5AD-2788-4B8A-B0EA-F6939C426E8D}" srcId="{DE594D87-9B73-41CC-A3FA-084AA95CD3C8}" destId="{7B063EC6-7BDF-4184-9469-B419B3B8CDD7}" srcOrd="3" destOrd="0" parTransId="{CB22B3B8-1F36-45D8-9151-7EC1FE8F3DFD}" sibTransId="{D3A3D41F-D824-451B-83A2-0125A1621BF9}"/>
    <dgm:cxn modelId="{35A96A4D-6D3F-439F-9F31-37E5FF131271}" srcId="{DE594D87-9B73-41CC-A3FA-084AA95CD3C8}" destId="{AB88203F-A508-4599-B808-1ABE1C9335B2}" srcOrd="2" destOrd="0" parTransId="{FDC761F4-6B4D-4A66-AB0F-197052BCD72C}" sibTransId="{89E0D6C8-68B8-4D7B-B3E4-2CA917A8D320}"/>
    <dgm:cxn modelId="{B4B43E28-3FC1-4605-8D28-A7A358F86548}" type="presOf" srcId="{AB88203F-A508-4599-B808-1ABE1C9335B2}" destId="{B38B4B58-68FC-4E31-AD7D-0ABA294D8C7C}" srcOrd="0" destOrd="0" presId="urn:microsoft.com/office/officeart/2005/8/layout/venn2"/>
    <dgm:cxn modelId="{52D1B0F8-34A0-4A27-83E4-9E1368D78504}" type="presOf" srcId="{AB88203F-A508-4599-B808-1ABE1C9335B2}" destId="{A93EBAA4-2762-4C88-B330-BB7E25E3EA3C}" srcOrd="1" destOrd="0" presId="urn:microsoft.com/office/officeart/2005/8/layout/venn2"/>
    <dgm:cxn modelId="{8990AF2B-CDF6-4DEC-A5DE-18E9FEDBCE48}" type="presOf" srcId="{5DB12FB9-2CC9-44BB-97AB-95565D2BEAF8}" destId="{912B27CA-BD4B-4108-973A-A6AA3A49E3B7}" srcOrd="0" destOrd="0" presId="urn:microsoft.com/office/officeart/2005/8/layout/venn2"/>
    <dgm:cxn modelId="{EE769F72-7984-4C84-B87F-9F34946B6362}" type="presParOf" srcId="{B86F5F3B-B046-479D-9C28-8DD3191B64BB}" destId="{054E8378-ABBA-41E9-95DA-565599CB2487}" srcOrd="0" destOrd="0" presId="urn:microsoft.com/office/officeart/2005/8/layout/venn2"/>
    <dgm:cxn modelId="{0D03DD6A-4025-4036-84B7-3EA37685447C}" type="presParOf" srcId="{054E8378-ABBA-41E9-95DA-565599CB2487}" destId="{912B27CA-BD4B-4108-973A-A6AA3A49E3B7}" srcOrd="0" destOrd="0" presId="urn:microsoft.com/office/officeart/2005/8/layout/venn2"/>
    <dgm:cxn modelId="{3BCC1043-6B7B-449A-9C1C-86AEE6E67ED7}" type="presParOf" srcId="{054E8378-ABBA-41E9-95DA-565599CB2487}" destId="{452F66AD-2FFE-4362-8754-32F242DA02E8}" srcOrd="1" destOrd="0" presId="urn:microsoft.com/office/officeart/2005/8/layout/venn2"/>
    <dgm:cxn modelId="{813C627B-98E8-4AEC-AFB7-A28646C049C6}" type="presParOf" srcId="{B86F5F3B-B046-479D-9C28-8DD3191B64BB}" destId="{9D522457-8E91-455F-A8AA-C006BF42BF31}" srcOrd="1" destOrd="0" presId="urn:microsoft.com/office/officeart/2005/8/layout/venn2"/>
    <dgm:cxn modelId="{602CB60B-1529-4A5C-84EB-7B46A5A69EA2}" type="presParOf" srcId="{9D522457-8E91-455F-A8AA-C006BF42BF31}" destId="{972434FB-7A50-470B-BB24-68A78CE58A55}" srcOrd="0" destOrd="0" presId="urn:microsoft.com/office/officeart/2005/8/layout/venn2"/>
    <dgm:cxn modelId="{39B609E9-5435-4988-9C20-6A057F9EE05E}" type="presParOf" srcId="{9D522457-8E91-455F-A8AA-C006BF42BF31}" destId="{D7801BC6-D7F2-46F8-A8F2-8570D9F4B7FA}" srcOrd="1" destOrd="0" presId="urn:microsoft.com/office/officeart/2005/8/layout/venn2"/>
    <dgm:cxn modelId="{488E49C1-0E46-4C8B-8222-50EC3E70FF29}" type="presParOf" srcId="{B86F5F3B-B046-479D-9C28-8DD3191B64BB}" destId="{59A8A910-D414-43D9-AAD2-782275006052}" srcOrd="2" destOrd="0" presId="urn:microsoft.com/office/officeart/2005/8/layout/venn2"/>
    <dgm:cxn modelId="{EE09D42A-FE69-4E0D-9A6E-3A90406B6055}" type="presParOf" srcId="{59A8A910-D414-43D9-AAD2-782275006052}" destId="{B38B4B58-68FC-4E31-AD7D-0ABA294D8C7C}" srcOrd="0" destOrd="0" presId="urn:microsoft.com/office/officeart/2005/8/layout/venn2"/>
    <dgm:cxn modelId="{DC3A66D2-9540-466F-B0AC-FF66AC046F8F}" type="presParOf" srcId="{59A8A910-D414-43D9-AAD2-782275006052}" destId="{A93EBAA4-2762-4C88-B330-BB7E25E3EA3C}" srcOrd="1" destOrd="0" presId="urn:microsoft.com/office/officeart/2005/8/layout/venn2"/>
    <dgm:cxn modelId="{08CECE55-4BEC-4CD4-A649-9E63F669B9AB}" type="presParOf" srcId="{B86F5F3B-B046-479D-9C28-8DD3191B64BB}" destId="{1A3A836D-124E-473B-89A5-01EE52A9D77B}" srcOrd="3" destOrd="0" presId="urn:microsoft.com/office/officeart/2005/8/layout/venn2"/>
    <dgm:cxn modelId="{4959C190-E852-46B5-BBB5-F4F3A1C9334D}" type="presParOf" srcId="{1A3A836D-124E-473B-89A5-01EE52A9D77B}" destId="{DFFF273E-B454-43B6-8A60-405CA47C1E16}" srcOrd="0" destOrd="0" presId="urn:microsoft.com/office/officeart/2005/8/layout/venn2"/>
    <dgm:cxn modelId="{758EFEA7-6E31-40CB-925B-C51247605AEE}" type="presParOf" srcId="{1A3A836D-124E-473B-89A5-01EE52A9D77B}" destId="{7ED7AB2D-2C6F-4181-97A9-1C69E6F4CA6A}" srcOrd="1" destOrd="0" presId="urn:microsoft.com/office/officeart/2005/8/layout/venn2"/>
  </dgm:cxnLst>
  <dgm:bg/>
  <dgm:whole/>
</dgm:dataModel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5/8/layout/venn2">
  <dgm:title val=""/>
  <dgm:desc val=""/>
  <dgm:catLst>
    <dgm:cat type="relationship" pri="30000"/>
  </dgm:catLst>
  <dgm:sampData>
    <dgm:dataModel>
      <dgm:ptLst>
        <dgm:pt modelId="0" type="doc"/>
        <dgm:pt modelId="1">
          <dgm:prSet phldr="1"/>
        </dgm:pt>
        <dgm:pt modelId="2">
          <dgm:prSet phldr="1"/>
        </dgm:pt>
        <dgm:pt modelId="3">
          <dgm:prSet phldr="1"/>
        </dgm:pt>
        <dgm:pt modelId="4">
          <dgm:prSet phldr="1"/>
        </dgm:pt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sampData>
  <dgm:styleData>
    <dgm:dataModel>
      <dgm:ptLst>
        <dgm:pt modelId="0" type="doc"/>
        <dgm:pt modelId="1"/>
        <dgm:pt modelId="2"/>
      </dgm:ptLst>
      <dgm:cxnLst>
        <dgm:cxn modelId="3" srcId="0" destId="1" srcOrd="0" destOrd="0"/>
        <dgm:cxn modelId="4" srcId="0" destId="2" srcOrd="1" destOrd="0"/>
      </dgm:cxnLst>
      <dgm:bg/>
      <dgm:whole/>
    </dgm:dataModel>
  </dgm:styleData>
  <dgm:clrData>
    <dgm:dataModel>
      <dgm:ptLst>
        <dgm:pt modelId="0" type="doc"/>
        <dgm:pt modelId="1"/>
        <dgm:pt modelId="2"/>
        <dgm:pt modelId="3"/>
        <dgm:pt modelId="4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</dgm:cxnLst>
      <dgm:bg/>
      <dgm:whole/>
    </dgm:dataModel>
  </dgm:clrData>
  <dgm:layoutNode name="Name0">
    <dgm:varLst>
      <dgm:chMax val="7"/>
      <dgm:resizeHandles val="exact"/>
    </dgm:varLst>
    <dgm:alg type="composite">
      <dgm:param type="ar" val="1"/>
    </dgm:alg>
    <dgm:shape xmlns:r="http://schemas.openxmlformats.org/officeDocument/2006/relationships" r:blip="">
      <dgm:adjLst/>
    </dgm:shape>
    <dgm:presOf/>
    <dgm:choose name="Name1">
      <dgm:if name="Name2" axis="ch" ptType="node" func="cnt" op="lte" val="3">
        <dgm:constrLst>
          <dgm:constr type="w" for="ch" forName="comp1" refType="w"/>
          <dgm:constr type="h" for="ch" forName="comp1" refType="w" refFor="ch" refForName="comp1"/>
          <dgm:constr type="w" for="ch" forName="comp2" refType="w" fact="0.75"/>
          <dgm:constr type="h" for="ch" forName="comp2" refType="w" refFor="ch" refForName="comp2"/>
          <dgm:constr type="ctrX" for="ch" forName="comp2" refType="ctrX" refFor="ch" refForName="comp1"/>
          <dgm:constr type="b" for="ch" forName="comp2" refType="b" refFor="ch" refForName="comp1"/>
          <dgm:constr type="w" for="ch" forName="comp3" refType="w" fact="0.5"/>
          <dgm:constr type="h" for="ch" forName="comp3" refType="w" refFor="ch" refForName="comp3"/>
          <dgm:constr type="ctrX" for="ch" forName="comp3" refType="ctrX" refFor="ch" refForName="comp1"/>
          <dgm:constr type="b" for="ch" forName="comp3" refType="b" refFor="ch" refForName="comp1"/>
          <dgm:constr type="primFontSz" for="des" ptType="node" op="equ" val="65"/>
        </dgm:constrLst>
      </dgm:if>
      <dgm:if name="Name3" axis="ch" ptType="node" func="cnt" op="equ" val="4">
        <dgm:constrLst>
          <dgm:constr type="w" for="ch" forName="comp1" refType="w"/>
          <dgm:constr type="h" for="ch" forName="comp1" refType="w" refFor="ch" refForName="comp1"/>
          <dgm:constr type="w" for="ch" forName="comp2" refType="w" fact="0.8"/>
          <dgm:constr type="h" for="ch" forName="comp2" refType="w" refFor="ch" refForName="comp2"/>
          <dgm:constr type="ctrX" for="ch" forName="comp2" refType="ctrX" refFor="ch" refForName="comp1"/>
          <dgm:constr type="b" for="ch" forName="comp2" refType="b" refFor="ch" refForName="comp1"/>
          <dgm:constr type="w" for="ch" forName="comp3" refType="w" fact="0.6"/>
          <dgm:constr type="h" for="ch" forName="comp3" refType="w" refFor="ch" refForName="comp3"/>
          <dgm:constr type="ctrX" for="ch" forName="comp3" refType="ctrX" refFor="ch" refForName="comp1"/>
          <dgm:constr type="b" for="ch" forName="comp3" refType="b" refFor="ch" refForName="comp1"/>
          <dgm:constr type="w" for="ch" forName="comp4" refType="w" fact="0.4"/>
          <dgm:constr type="h" for="ch" forName="comp4" refType="w" refFor="ch" refForName="comp4"/>
          <dgm:constr type="ctrX" for="ch" forName="comp4" refType="ctrX" refFor="ch" refForName="comp1"/>
          <dgm:constr type="b" for="ch" forName="comp4" refType="b" refFor="ch" refForName="comp1"/>
          <dgm:constr type="primFontSz" for="des" ptType="node" op="equ" val="65"/>
        </dgm:constrLst>
      </dgm:if>
      <dgm:else name="Name4">
        <dgm:constrLst>
          <dgm:constr type="w" for="ch" forName="comp1" refType="w"/>
          <dgm:constr type="h" for="ch" forName="comp1" refType="w" refFor="ch" refForName="comp1"/>
          <dgm:constr type="w" for="ch" forName="comp2" refType="w" fact="0.85"/>
          <dgm:constr type="h" for="ch" forName="comp2" refType="w" refFor="ch" refForName="comp2"/>
          <dgm:constr type="ctrX" for="ch" forName="comp2" refType="ctrX" refFor="ch" refForName="comp1"/>
          <dgm:constr type="b" for="ch" forName="comp2" refType="b" refFor="ch" refForName="comp1"/>
          <dgm:constr type="w" for="ch" forName="comp3" refType="w" fact="0.7"/>
          <dgm:constr type="h" for="ch" forName="comp3" refType="w" refFor="ch" refForName="comp3"/>
          <dgm:constr type="ctrX" for="ch" forName="comp3" refType="ctrX" refFor="ch" refForName="comp1"/>
          <dgm:constr type="b" for="ch" forName="comp3" refType="b" refFor="ch" refForName="comp1"/>
          <dgm:constr type="w" for="ch" forName="comp4" refType="w" fact="0.55"/>
          <dgm:constr type="h" for="ch" forName="comp4" refType="w" refFor="ch" refForName="comp4"/>
          <dgm:constr type="ctrX" for="ch" forName="comp4" refType="ctrX" refFor="ch" refForName="comp1"/>
          <dgm:constr type="b" for="ch" forName="comp4" refType="b" refFor="ch" refForName="comp1"/>
          <dgm:constr type="w" for="ch" forName="comp5" refType="w" fact="0.4"/>
          <dgm:constr type="h" for="ch" forName="comp5" refType="w" refFor="ch" refForName="comp5"/>
          <dgm:constr type="ctrX" for="ch" forName="comp5" refType="ctrX" refFor="ch" refForName="comp1"/>
          <dgm:constr type="b" for="ch" forName="comp5" refType="b" refFor="ch" refForName="comp1"/>
          <dgm:constr type="w" for="ch" forName="comp6" refType="w" fact="0.25"/>
          <dgm:constr type="h" for="ch" forName="comp6" refType="w" refFor="ch" refForName="comp6"/>
          <dgm:constr type="ctrX" for="ch" forName="comp6" refType="ctrX" refFor="ch" refForName="comp1"/>
          <dgm:constr type="b" for="ch" forName="comp6" refType="b" refFor="ch" refForName="comp1"/>
          <dgm:constr type="w" for="ch" forName="comp7" refType="w" fact="0.15"/>
          <dgm:constr type="h" for="ch" forName="comp7" refType="w" refFor="ch" refForName="comp7"/>
          <dgm:constr type="ctrX" for="ch" forName="comp7" refType="ctrX" refFor="ch" refForName="comp1"/>
          <dgm:constr type="b" for="ch" forName="comp7" refType="b" refFor="ch" refForName="comp1"/>
          <dgm:constr type="primFontSz" for="des" ptType="node" op="equ" val="65"/>
        </dgm:constrLst>
      </dgm:else>
    </dgm:choose>
    <dgm:ruleLst/>
    <dgm:choose name="Name5">
      <dgm:if name="Name6" axis="ch" ptType="node" func="cnt" op="gte" val="1">
        <dgm:layoutNode name="comp1">
          <dgm:alg type="composite"/>
          <dgm:shape xmlns:r="http://schemas.openxmlformats.org/officeDocument/2006/relationships" r:blip="">
            <dgm:adjLst/>
          </dgm:shape>
          <dgm:presOf/>
          <dgm:choose name="Name7">
            <dgm:if name="Name8" axis="ch" ptType="node" func="cnt" op="equ" val="1">
              <dgm:constrLst>
                <dgm:constr type="w" for="ch" forName="circle1" refType="w"/>
                <dgm:constr type="h" for="ch" forName="circle1" refType="h"/>
                <dgm:constr type="ctrX" for="ch" forName="circle1" refType="w" fact="0.5"/>
                <dgm:constr type="ctrY" for="ch" forName="circle1" refType="h" fact="0.5"/>
                <dgm:constr type="ctrX" for="ch" forName="c1text" refType="w" fact="0.5"/>
                <dgm:constr type="ctrY" for="ch" forName="c1text" refType="h" fact="0.5"/>
                <dgm:constr type="w" for="ch" forName="c1text" refType="w" refFor="ch" refForName="circle1" fact="0.70711"/>
                <dgm:constr type="h" for="ch" forName="c1text" refType="h" refFor="ch" refForName="circle1" fact="0.5"/>
              </dgm:constrLst>
            </dgm:if>
            <dgm:if name="Name9" axis="ch" ptType="node" func="cnt" op="equ" val="2">
              <dgm:constrLst>
                <dgm:constr type="w" for="ch" forName="circle1" refType="w"/>
                <dgm:constr type="h" for="ch" forName="circle1" refType="h"/>
                <dgm:constr type="ctrX" for="ch" forName="circle1" refType="w" fact="0.5"/>
                <dgm:constr type="ctrY" for="ch" forName="circle1" refType="h" fact="0.5"/>
                <dgm:constr type="ctrX" for="ch" forName="c1text" refType="w" fact="0.5"/>
                <dgm:constr type="ctrY" for="ch" forName="c1text" refType="h" fact="0.16"/>
                <dgm:constr type="w" for="ch" forName="c1text" refType="w" refFor="ch" refForName="circle1" fact="0.525"/>
                <dgm:constr type="h" for="ch" forName="c1text" refType="h" refFor="ch" refForName="circle1" fact="0.17"/>
              </dgm:constrLst>
            </dgm:if>
            <dgm:if name="Name10" axis="ch" ptType="node" func="cnt" op="equ" val="3">
              <dgm:constrLst>
                <dgm:constr type="w" for="ch" forName="circle1" refType="w"/>
                <dgm:constr type="h" for="ch" forName="circle1" refType="h"/>
                <dgm:constr type="ctrX" for="ch" forName="circle1" refType="w" fact="0.5"/>
                <dgm:constr type="ctrY" for="ch" forName="circle1" refType="h" fact="0.5"/>
                <dgm:constr type="ctrX" for="ch" forName="c1text" refType="w" fact="0.5"/>
                <dgm:constr type="ctrY" for="ch" forName="c1text" refType="h" fact="0.125"/>
                <dgm:constr type="w" for="ch" forName="c1text" refType="w" refFor="ch" refForName="circle1" fact="0.3495"/>
                <dgm:constr type="h" for="ch" forName="c1text" refType="h" refFor="ch" refForName="circle1" fact="0.15"/>
              </dgm:constrLst>
            </dgm:if>
            <dgm:if name="Name11" axis="ch" ptType="node" func="cnt" op="equ" val="4">
              <dgm:constrLst>
                <dgm:constr type="w" for="ch" forName="circle1" refType="w"/>
                <dgm:constr type="h" for="ch" forName="circle1" refType="h"/>
                <dgm:constr type="ctrX" for="ch" forName="circle1" refType="w" fact="0.5"/>
                <dgm:constr type="ctrY" for="ch" forName="circle1" refType="h" fact="0.5"/>
                <dgm:constr type="ctrX" for="ch" forName="c1text" refType="w" fact="0.5"/>
                <dgm:constr type="ctrY" for="ch" forName="c1text" refType="h" fact="0.125"/>
                <dgm:constr type="w" for="ch" forName="c1text" refType="w" refFor="ch" refForName="circle1" fact="0.2796"/>
                <dgm:constr type="h" for="ch" forName="c1text" refType="h" refFor="ch" refForName="circle1" fact="0.15"/>
              </dgm:constrLst>
            </dgm:if>
            <dgm:if name="Name12" axis="ch" ptType="node" func="cnt" op="gte" val="5">
              <dgm:constrLst>
                <dgm:constr type="w" for="ch" forName="circle1" refType="w"/>
                <dgm:constr type="h" for="ch" forName="circle1" refType="h"/>
                <dgm:constr type="ctrX" for="ch" forName="circle1" refType="w" fact="0.5"/>
                <dgm:constr type="ctrY" for="ch" forName="circle1" refType="h" fact="0.5"/>
                <dgm:constr type="ctrX" for="ch" forName="c1text" refType="w" fact="0.5"/>
                <dgm:constr type="ctrY" for="ch" forName="c1text" refType="h" fact="0.1"/>
                <dgm:constr type="w" for="ch" forName="c1text" refType="w" refFor="ch" refForName="circle1" fact="0.375"/>
                <dgm:constr type="h" for="ch" forName="c1text" refType="h" refFor="ch" refForName="circle1" fact="0.1"/>
              </dgm:constrLst>
            </dgm:if>
            <dgm:else name="Name13"/>
          </dgm:choose>
          <dgm:ruleLst/>
          <dgm:layoutNode name="circle1" styleLbl="node1">
            <dgm:alg type="sp"/>
            <dgm:shape xmlns:r="http://schemas.openxmlformats.org/officeDocument/2006/relationships" type="ellipse" r:blip="">
              <dgm:adjLst/>
            </dgm:shape>
            <dgm:presOf axis="ch desOrSelf" ptType="node node" st="1 1" cnt="1 0"/>
            <dgm:constrLst>
              <dgm:constr type="h" refType="w"/>
            </dgm:constrLst>
            <dgm:ruleLst/>
          </dgm:layoutNode>
          <dgm:layoutNode name="c1text">
            <dgm:varLst>
              <dgm:bulletEnabled val="1"/>
            </dgm:varLst>
            <dgm:alg type="tx"/>
            <dgm:shape xmlns:r="http://schemas.openxmlformats.org/officeDocument/2006/relationships" type="rect" r:blip="" hideGeom="1">
              <dgm:adjLst/>
            </dgm:shape>
            <dgm:presOf axis="ch desOrSelf" ptType="node node" st="1 1" cnt="1 0"/>
            <dgm:constrLst/>
            <dgm:ruleLst>
              <dgm:rule type="primFontSz" val="5" fact="NaN" max="NaN"/>
            </dgm:ruleLst>
          </dgm:layoutNode>
        </dgm:layoutNode>
      </dgm:if>
      <dgm:else name="Name14"/>
    </dgm:choose>
    <dgm:choose name="Name15">
      <dgm:if name="Name16" axis="ch" ptType="node" func="cnt" op="gte" val="2">
        <dgm:layoutNode name="comp2">
          <dgm:alg type="composite"/>
          <dgm:shape xmlns:r="http://schemas.openxmlformats.org/officeDocument/2006/relationships" r:blip="">
            <dgm:adjLst/>
          </dgm:shape>
          <dgm:presOf/>
          <dgm:choose name="Name17">
            <dgm:if name="Name18" axis="ch" ptType="node" func="cnt" op="equ" val="2">
              <dgm:constrLst>
                <dgm:constr type="w" for="ch" forName="circle2" refType="w"/>
                <dgm:constr type="h" for="ch" forName="circle2" refType="h"/>
                <dgm:constr type="ctrX" for="ch" forName="circle2" refType="w" fact="0.5"/>
                <dgm:constr type="ctrY" for="ch" forName="circle2" refType="h" fact="0.5"/>
                <dgm:constr type="ctrX" for="ch" forName="c2text" refType="w" fact="0.5"/>
                <dgm:constr type="ctrY" for="ch" forName="c2text" refType="h" fact="0.5"/>
                <dgm:constr type="w" for="ch" forName="c2text" refType="w" refFor="ch" refForName="circle2" fact="0.70711"/>
                <dgm:constr type="h" for="ch" forName="c2text" refType="h" refFor="ch" refForName="circle2" fact="0.5"/>
              </dgm:constrLst>
            </dgm:if>
            <dgm:if name="Name19" axis="ch" ptType="node" func="cnt" op="equ" val="3">
              <dgm:constrLst>
                <dgm:constr type="w" for="ch" forName="circle2" refType="w"/>
                <dgm:constr type="h" for="ch" forName="circle2" refType="h"/>
                <dgm:constr type="ctrX" for="ch" forName="circle2" refType="w" fact="0.5"/>
                <dgm:constr type="ctrY" for="ch" forName="circle2" refType="h" fact="0.5"/>
                <dgm:constr type="ctrX" for="ch" forName="c2text" refType="w" fact="0.5"/>
                <dgm:constr type="ctrY" for="ch" forName="c2text" refType="h" fact="0.15625"/>
                <dgm:constr type="w" for="ch" forName="c2text" refType="w" refFor="ch" refForName="circle2" fact="0.466"/>
                <dgm:constr type="h" for="ch" forName="c2text" refType="h" refFor="ch" refForName="circle2" fact="0.1875"/>
              </dgm:constrLst>
            </dgm:if>
            <dgm:if name="Name20" axis="ch" ptType="node" func="cnt" op="equ" val="4">
              <dgm:constrLst>
                <dgm:constr type="w" for="ch" forName="circle2" refType="w"/>
                <dgm:constr type="h" for="ch" forName="circle2" refType="h"/>
                <dgm:constr type="ctrX" for="ch" forName="circle2" refType="w" fact="0.5"/>
                <dgm:constr type="ctrY" for="ch" forName="circle2" refType="h" fact="0.5"/>
                <dgm:constr type="ctrX" for="ch" forName="c2text" refType="w" fact="0.5"/>
                <dgm:constr type="ctrY" for="ch" forName="c2text" refType="h" fact="0.15"/>
                <dgm:constr type="w" for="ch" forName="c2text" refType="w" refFor="ch" refForName="circle2" fact="0.3495"/>
                <dgm:constr type="h" for="ch" forName="c2text" refType="h" refFor="ch" refForName="circle2" fact="0.18"/>
              </dgm:constrLst>
            </dgm:if>
            <dgm:if name="Name21" axis="ch" ptType="node" func="cnt" op="gte" val="5">
              <dgm:constrLst>
                <dgm:constr type="w" for="ch" forName="circle2" refType="w"/>
                <dgm:constr type="h" for="ch" forName="circle2" refType="h"/>
                <dgm:constr type="ctrX" for="ch" forName="circle2" refType="w" fact="0.5"/>
                <dgm:constr type="ctrY" for="ch" forName="circle2" refType="h" fact="0.5"/>
                <dgm:constr type="ctrX" for="ch" forName="c2text" refType="w" fact="0.5"/>
                <dgm:constr type="ctrY" for="ch" forName="c2text" refType="h" fact="0.115"/>
                <dgm:constr type="w" for="ch" forName="c2text" refType="w" refFor="ch" refForName="circle2" fact="0.43125"/>
                <dgm:constr type="h" for="ch" forName="c2text" refType="h" refFor="ch" refForName="circle2" fact="0.115"/>
              </dgm:constrLst>
            </dgm:if>
            <dgm:else name="Name22"/>
          </dgm:choose>
          <dgm:ruleLst/>
          <dgm:layoutNode name="circle2" styleLbl="node1">
            <dgm:alg type="sp"/>
            <dgm:shape xmlns:r="http://schemas.openxmlformats.org/officeDocument/2006/relationships" type="ellipse" r:blip="">
              <dgm:adjLst/>
            </dgm:shape>
            <dgm:presOf axis="ch desOrSelf" ptType="node node" st="2 1" cnt="1 0"/>
            <dgm:constrLst>
              <dgm:constr type="h" refType="w"/>
            </dgm:constrLst>
            <dgm:ruleLst/>
          </dgm:layoutNode>
          <dgm:layoutNode name="c2text">
            <dgm:varLst>
              <dgm:bulletEnabled val="1"/>
            </dgm:varLst>
            <dgm:alg type="tx"/>
            <dgm:shape xmlns:r="http://schemas.openxmlformats.org/officeDocument/2006/relationships" type="rect" r:blip="" hideGeom="1">
              <dgm:adjLst/>
            </dgm:shape>
            <dgm:presOf axis="ch desOrSelf" ptType="node node" st="2 1" cnt="1 0"/>
            <dgm:constrLst/>
            <dgm:ruleLst>
              <dgm:rule type="primFontSz" val="5" fact="NaN" max="NaN"/>
            </dgm:ruleLst>
          </dgm:layoutNode>
        </dgm:layoutNode>
      </dgm:if>
      <dgm:else name="Name23"/>
    </dgm:choose>
    <dgm:choose name="Name24">
      <dgm:if name="Name25" axis="ch" ptType="node" func="cnt" op="gte" val="3">
        <dgm:layoutNode name="comp3">
          <dgm:alg type="composite"/>
          <dgm:shape xmlns:r="http://schemas.openxmlformats.org/officeDocument/2006/relationships" r:blip="">
            <dgm:adjLst/>
          </dgm:shape>
          <dgm:presOf/>
          <dgm:choose name="Name26">
            <dgm:if name="Name27" axis="ch" ptType="node" func="cnt" op="equ" val="3">
              <dgm:constrLst>
                <dgm:constr type="w" for="ch" forName="circle3" refType="w"/>
                <dgm:constr type="h" for="ch" forName="circle3" refType="h"/>
                <dgm:constr type="ctrX" for="ch" forName="circle3" refType="w" fact="0.5"/>
                <dgm:constr type="ctrY" for="ch" forName="circle3" refType="h" fact="0.5"/>
                <dgm:constr type="ctrX" for="ch" forName="c3text" refType="w" fact="0.5"/>
                <dgm:constr type="ctrY" for="ch" forName="c3text" refType="h" fact="0.5"/>
                <dgm:constr type="w" for="ch" forName="c3text" refType="w" refFor="ch" refForName="circle3" fact="0.70711"/>
                <dgm:constr type="h" for="ch" forName="c3text" refType="h" refFor="ch" refForName="circle3" fact="0.5"/>
              </dgm:constrLst>
            </dgm:if>
            <dgm:if name="Name28" axis="ch" ptType="node" func="cnt" op="equ" val="4">
              <dgm:constrLst>
                <dgm:constr type="w" for="ch" forName="circle3" refType="w"/>
                <dgm:constr type="h" for="ch" forName="circle3" refType="h"/>
                <dgm:constr type="ctrX" for="ch" forName="circle3" refType="w" fact="0.5"/>
                <dgm:constr type="ctrY" for="ch" forName="circle3" refType="h" fact="0.5"/>
                <dgm:constr type="ctrX" for="ch" forName="c3text" refType="w" fact="0.5"/>
                <dgm:constr type="ctrY" for="ch" forName="c3text" refType="h" fact="0.1875"/>
                <dgm:constr type="w" for="ch" forName="c3text" refType="w" refFor="ch" refForName="circle3" fact="0.466"/>
                <dgm:constr type="h" for="ch" forName="c3text" refType="h" refFor="ch" refForName="circle3" fact="0.225"/>
              </dgm:constrLst>
            </dgm:if>
            <dgm:if name="Name29" axis="ch" ptType="node" func="cnt" op="gte" val="5">
              <dgm:constrLst>
                <dgm:constr type="w" for="ch" forName="circle3" refType="w"/>
                <dgm:constr type="h" for="ch" forName="circle3" refType="h"/>
                <dgm:constr type="ctrX" for="ch" forName="circle3" refType="w" fact="0.5"/>
                <dgm:constr type="ctrY" for="ch" forName="circle3" refType="h" fact="0.5"/>
                <dgm:constr type="ctrX" for="ch" forName="c3text" refType="w" fact="0.5"/>
                <dgm:constr type="ctrY" for="ch" forName="c3text" refType="h" fact="0.138"/>
                <dgm:constr type="w" for="ch" forName="c3text" refType="w" refFor="ch" refForName="circle3" fact="0.5175"/>
                <dgm:constr type="h" for="ch" forName="c3text" refType="h" refFor="ch" refForName="circle3" fact="0.138"/>
              </dgm:constrLst>
            </dgm:if>
            <dgm:else name="Name30"/>
          </dgm:choose>
          <dgm:ruleLst/>
          <dgm:layoutNode name="circle3" styleLbl="node1">
            <dgm:alg type="sp"/>
            <dgm:shape xmlns:r="http://schemas.openxmlformats.org/officeDocument/2006/relationships" type="ellipse" r:blip="">
              <dgm:adjLst/>
            </dgm:shape>
            <dgm:presOf axis="ch desOrSelf" ptType="node node" st="3 1" cnt="1 0"/>
            <dgm:constrLst>
              <dgm:constr type="h" refType="w"/>
            </dgm:constrLst>
            <dgm:ruleLst/>
          </dgm:layoutNode>
          <dgm:layoutNode name="c3text">
            <dgm:varLst>
              <dgm:bulletEnabled val="1"/>
            </dgm:varLst>
            <dgm:alg type="tx"/>
            <dgm:shape xmlns:r="http://schemas.openxmlformats.org/officeDocument/2006/relationships" type="rect" r:blip="" hideGeom="1">
              <dgm:adjLst/>
            </dgm:shape>
            <dgm:presOf axis="ch desOrSelf" ptType="node node" st="3 1" cnt="1 0"/>
            <dgm:constrLst/>
            <dgm:ruleLst>
              <dgm:rule type="primFontSz" val="5" fact="NaN" max="NaN"/>
            </dgm:ruleLst>
          </dgm:layoutNode>
        </dgm:layoutNode>
      </dgm:if>
      <dgm:else name="Name31"/>
    </dgm:choose>
    <dgm:choose name="Name32">
      <dgm:if name="Name33" axis="ch" ptType="node" func="cnt" op="gte" val="4">
        <dgm:layoutNode name="comp4">
          <dgm:alg type="composite"/>
          <dgm:shape xmlns:r="http://schemas.openxmlformats.org/officeDocument/2006/relationships" r:blip="">
            <dgm:adjLst/>
          </dgm:shape>
          <dgm:presOf/>
          <dgm:choose name="Name34">
            <dgm:if name="Name35" axis="ch" ptType="node" func="cnt" op="equ" val="4">
              <dgm:constrLst>
                <dgm:constr type="w" for="ch" forName="circle4" refType="w"/>
                <dgm:constr type="h" for="ch" forName="circle4" refType="h"/>
                <dgm:constr type="ctrX" for="ch" forName="circle4" refType="w" fact="0.5"/>
                <dgm:constr type="ctrY" for="ch" forName="circle4" refType="h" fact="0.5"/>
                <dgm:constr type="ctrX" for="ch" forName="c4text" refType="w" fact="0.5"/>
                <dgm:constr type="ctrY" for="ch" forName="c4text" refType="h" fact="0.5"/>
                <dgm:constr type="w" for="ch" forName="c4text" refType="w" refFor="ch" refForName="circle4" fact="0.70711"/>
                <dgm:constr type="h" for="ch" forName="c4text" refType="h" refFor="ch" refForName="circle4" fact="0.5"/>
              </dgm:constrLst>
            </dgm:if>
            <dgm:if name="Name36" axis="ch" ptType="node" func="cnt" op="gte" val="5">
              <dgm:constrLst>
                <dgm:constr type="w" for="ch" forName="circle4" refType="w"/>
                <dgm:constr type="h" for="ch" forName="circle4" refType="h"/>
                <dgm:constr type="ctrX" for="ch" forName="circle4" refType="w" fact="0.5"/>
                <dgm:constr type="ctrY" for="ch" forName="circle4" refType="h" fact="0.5"/>
                <dgm:constr type="ctrX" for="ch" forName="c4text" refType="w" fact="0.5"/>
                <dgm:constr type="ctrY" for="ch" forName="c4text" refType="h" fact="0.18"/>
                <dgm:constr type="w" for="ch" forName="c4text" refType="w" refFor="ch" refForName="circle4" fact="0.54"/>
                <dgm:constr type="h" for="ch" forName="c4text" refType="h" refFor="ch" refForName="circle4" fact="0.18"/>
              </dgm:constrLst>
            </dgm:if>
            <dgm:else name="Name37"/>
          </dgm:choose>
          <dgm:ruleLst/>
          <dgm:layoutNode name="circle4" styleLbl="node1">
            <dgm:alg type="sp"/>
            <dgm:shape xmlns:r="http://schemas.openxmlformats.org/officeDocument/2006/relationships" type="ellipse" r:blip="">
              <dgm:adjLst/>
            </dgm:shape>
            <dgm:presOf axis="ch desOrSelf" ptType="node node" st="4 1" cnt="1 0"/>
            <dgm:constrLst>
              <dgm:constr type="h" refType="w"/>
            </dgm:constrLst>
            <dgm:ruleLst/>
          </dgm:layoutNode>
          <dgm:layoutNode name="c4text">
            <dgm:varLst>
              <dgm:bulletEnabled val="1"/>
            </dgm:varLst>
            <dgm:alg type="tx"/>
            <dgm:shape xmlns:r="http://schemas.openxmlformats.org/officeDocument/2006/relationships" type="rect" r:blip="" hideGeom="1">
              <dgm:adjLst/>
            </dgm:shape>
            <dgm:presOf axis="ch desOrSelf" ptType="node node" st="4 1" cnt="1 0"/>
            <dgm:constrLst/>
            <dgm:ruleLst>
              <dgm:rule type="primFontSz" val="5" fact="NaN" max="NaN"/>
            </dgm:ruleLst>
          </dgm:layoutNode>
        </dgm:layoutNode>
      </dgm:if>
      <dgm:else name="Name38"/>
    </dgm:choose>
    <dgm:choose name="Name39">
      <dgm:if name="Name40" axis="ch" ptType="node" func="cnt" op="gte" val="5">
        <dgm:layoutNode name="comp5">
          <dgm:alg type="composite"/>
          <dgm:shape xmlns:r="http://schemas.openxmlformats.org/officeDocument/2006/relationships" r:blip="">
            <dgm:adjLst/>
          </dgm:shape>
          <dgm:presOf/>
          <dgm:choose name="Name41">
            <dgm:if name="Name42" axis="ch" ptType="node" func="cnt" op="equ" val="5">
              <dgm:constrLst>
                <dgm:constr type="w" for="ch" forName="circle5" refType="w"/>
                <dgm:constr type="h" for="ch" forName="circle5" refType="h"/>
                <dgm:constr type="ctrX" for="ch" forName="circle5" refType="w" fact="0.5"/>
                <dgm:constr type="ctrY" for="ch" forName="circle5" refType="h" fact="0.5"/>
                <dgm:constr type="ctrX" for="ch" forName="c5text" refType="w" fact="0.5"/>
                <dgm:constr type="ctrY" for="ch" forName="c5text" refType="h" fact="0.5"/>
                <dgm:constr type="w" for="ch" forName="c5text" refType="w" refFor="ch" refForName="circle5" fact="0.70711"/>
                <dgm:constr type="h" for="ch" forName="c5text" refType="h" refFor="ch" refForName="circle5" fact="0.5"/>
              </dgm:constrLst>
            </dgm:if>
            <dgm:if name="Name43" axis="ch" ptType="node" func="cnt" op="gte" val="6">
              <dgm:constrLst>
                <dgm:constr type="w" for="ch" forName="circle5" refType="w"/>
                <dgm:constr type="h" for="ch" forName="circle5" refType="h"/>
                <dgm:constr type="ctrX" for="ch" forName="circle5" refType="w" fact="0.5"/>
                <dgm:constr type="ctrY" for="ch" forName="circle5" refType="h" fact="0.5"/>
                <dgm:constr type="ctrX" for="ch" forName="c5text" refType="w" fact="0.5"/>
                <dgm:constr type="ctrY" for="ch" forName="c5text" refType="h" fact="0.25"/>
                <dgm:constr type="w" for="ch" forName="c5text" refType="w" refFor="ch" refForName="circle5" fact="0.65"/>
                <dgm:constr type="h" for="ch" forName="c5text" refType="h" refFor="ch" refForName="circle5" fact="0.25"/>
              </dgm:constrLst>
            </dgm:if>
            <dgm:else name="Name44"/>
          </dgm:choose>
          <dgm:ruleLst/>
          <dgm:layoutNode name="circle5" styleLbl="node1">
            <dgm:alg type="sp"/>
            <dgm:shape xmlns:r="http://schemas.openxmlformats.org/officeDocument/2006/relationships" type="ellipse" r:blip="">
              <dgm:adjLst/>
            </dgm:shape>
            <dgm:presOf axis="ch desOrSelf" ptType="node node" st="5 1" cnt="1 0"/>
            <dgm:constrLst>
              <dgm:constr type="h" refType="w"/>
            </dgm:constrLst>
            <dgm:ruleLst/>
          </dgm:layoutNode>
          <dgm:layoutNode name="c5text">
            <dgm:varLst>
              <dgm:bulletEnabled val="1"/>
            </dgm:varLst>
            <dgm:alg type="tx"/>
            <dgm:shape xmlns:r="http://schemas.openxmlformats.org/officeDocument/2006/relationships" type="rect" r:blip="" hideGeom="1">
              <dgm:adjLst/>
            </dgm:shape>
            <dgm:presOf axis="ch desOrSelf" ptType="node node" st="5 1" cnt="1 0"/>
            <dgm:constrLst/>
            <dgm:ruleLst>
              <dgm:rule type="primFontSz" val="5" fact="NaN" max="NaN"/>
            </dgm:ruleLst>
          </dgm:layoutNode>
        </dgm:layoutNode>
      </dgm:if>
      <dgm:else name="Name45"/>
    </dgm:choose>
    <dgm:choose name="Name46">
      <dgm:if name="Name47" axis="ch" ptType="node" func="cnt" op="gte" val="6">
        <dgm:layoutNode name="comp6">
          <dgm:alg type="composite"/>
          <dgm:shape xmlns:r="http://schemas.openxmlformats.org/officeDocument/2006/relationships" r:blip="">
            <dgm:adjLst/>
          </dgm:shape>
          <dgm:presOf/>
          <dgm:choose name="Name48">
            <dgm:if name="Name49" axis="ch" ptType="node" func="cnt" op="equ" val="6">
              <dgm:constrLst>
                <dgm:constr type="w" for="ch" forName="circle6" refType="w"/>
                <dgm:constr type="h" for="ch" forName="circle6" refType="h"/>
                <dgm:constr type="ctrX" for="ch" forName="circle6" refType="w" fact="0.5"/>
                <dgm:constr type="ctrY" for="ch" forName="circle6" refType="h" fact="0.5"/>
                <dgm:constr type="ctrX" for="ch" forName="c6text" refType="w" fact="0.5"/>
                <dgm:constr type="ctrY" for="ch" forName="c6text" refType="h" fact="0.5"/>
                <dgm:constr type="w" for="ch" forName="c6text" refType="w" refFor="ch" refForName="circle6" fact="0.70711"/>
                <dgm:constr type="h" for="ch" forName="c6text" refType="h" refFor="ch" refForName="circle6" fact="0.5"/>
              </dgm:constrLst>
            </dgm:if>
            <dgm:if name="Name50" axis="ch" ptType="node" func="cnt" op="gte" val="7">
              <dgm:constrLst>
                <dgm:constr type="w" for="ch" forName="circle6" refType="w"/>
                <dgm:constr type="h" for="ch" forName="circle6" refType="h"/>
                <dgm:constr type="ctrX" for="ch" forName="circle6" refType="w" fact="0.5"/>
                <dgm:constr type="ctrY" for="ch" forName="circle6" refType="h" fact="0.5"/>
                <dgm:constr type="ctrX" for="ch" forName="c6text" refType="w" fact="0.5"/>
                <dgm:constr type="ctrY" for="ch" forName="c6text" refType="h" fact="0.27"/>
                <dgm:constr type="w" for="ch" forName="c6text" refType="w" refFor="ch" refForName="circle6" fact="0.68"/>
                <dgm:constr type="h" for="ch" forName="c6text" refType="h" refFor="ch" refForName="circle6" fact="0.241"/>
              </dgm:constrLst>
            </dgm:if>
            <dgm:else name="Name51"/>
          </dgm:choose>
          <dgm:ruleLst/>
          <dgm:layoutNode name="circle6" styleLbl="node1">
            <dgm:alg type="sp"/>
            <dgm:shape xmlns:r="http://schemas.openxmlformats.org/officeDocument/2006/relationships" type="ellipse" r:blip="">
              <dgm:adjLst/>
            </dgm:shape>
            <dgm:presOf axis="ch desOrSelf" ptType="node node" st="6 1" cnt="1 0"/>
            <dgm:constrLst>
              <dgm:constr type="h" refType="w"/>
            </dgm:constrLst>
            <dgm:ruleLst/>
          </dgm:layoutNode>
          <dgm:layoutNode name="c6text">
            <dgm:varLst>
              <dgm:bulletEnabled val="1"/>
            </dgm:varLst>
            <dgm:alg type="tx"/>
            <dgm:shape xmlns:r="http://schemas.openxmlformats.org/officeDocument/2006/relationships" type="rect" r:blip="" hideGeom="1">
              <dgm:adjLst/>
            </dgm:shape>
            <dgm:presOf axis="ch desOrSelf" ptType="node node" st="6 1" cnt="1 0"/>
            <dgm:constrLst/>
            <dgm:ruleLst>
              <dgm:rule type="primFontSz" val="5" fact="NaN" max="NaN"/>
            </dgm:ruleLst>
          </dgm:layoutNode>
        </dgm:layoutNode>
      </dgm:if>
      <dgm:else name="Name52"/>
    </dgm:choose>
    <dgm:choose name="Name53">
      <dgm:if name="Name54" axis="ch" ptType="node" func="cnt" op="gte" val="7">
        <dgm:layoutNode name="comp7">
          <dgm:alg type="composite"/>
          <dgm:shape xmlns:r="http://schemas.openxmlformats.org/officeDocument/2006/relationships" r:blip="">
            <dgm:adjLst/>
          </dgm:shape>
          <dgm:presOf/>
          <dgm:constrLst>
            <dgm:constr type="w" for="ch" forName="circle7" refType="w"/>
            <dgm:constr type="h" for="ch" forName="circle7" refType="h"/>
            <dgm:constr type="ctrX" for="ch" forName="circle7" refType="w" fact="0.5"/>
            <dgm:constr type="ctrY" for="ch" forName="circle7" refType="h" fact="0.5"/>
            <dgm:constr type="ctrX" for="ch" forName="c7text" refType="w" fact="0.5"/>
            <dgm:constr type="ctrY" for="ch" forName="c7text" refType="h" fact="0.5"/>
            <dgm:constr type="w" for="ch" forName="c7text" refType="w" refFor="ch" refForName="circle7" fact="0.70711"/>
            <dgm:constr type="h" for="ch" forName="c7text" refType="h" refFor="ch" refForName="circle7" fact="0.5"/>
          </dgm:constrLst>
          <dgm:ruleLst/>
          <dgm:layoutNode name="circle7" styleLbl="node1">
            <dgm:alg type="sp"/>
            <dgm:shape xmlns:r="http://schemas.openxmlformats.org/officeDocument/2006/relationships" type="ellipse" r:blip="">
              <dgm:adjLst/>
            </dgm:shape>
            <dgm:presOf axis="ch desOrSelf" ptType="node node" st="7 1" cnt="1 0"/>
            <dgm:constrLst>
              <dgm:constr type="h" refType="w"/>
            </dgm:constrLst>
            <dgm:ruleLst/>
          </dgm:layoutNode>
          <dgm:layoutNode name="c7text">
            <dgm:varLst>
              <dgm:bulletEnabled val="1"/>
            </dgm:varLst>
            <dgm:alg type="tx"/>
            <dgm:shape xmlns:r="http://schemas.openxmlformats.org/officeDocument/2006/relationships" type="rect" r:blip="" hideGeom="1">
              <dgm:adjLst/>
            </dgm:shape>
            <dgm:presOf axis="ch desOrSelf" ptType="node node" st="7 1" cnt="1 0"/>
            <dgm:constrLst/>
            <dgm:ruleLst>
              <dgm:rule type="primFontSz" val="5" fact="NaN" max="NaN"/>
            </dgm:ruleLst>
          </dgm:layoutNode>
        </dgm:layoutNode>
      </dgm:if>
      <dgm:else name="Name55"/>
    </dgm:choose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diagramQuickStyle" Target="../diagrams/quickStyle1.xml"/><Relationship Id="rId2" Type="http://schemas.openxmlformats.org/officeDocument/2006/relationships/diagramLayout" Target="../diagrams/layout1.xml"/><Relationship Id="rId1" Type="http://schemas.openxmlformats.org/officeDocument/2006/relationships/diagramData" Target="../diagrams/data1.xml"/><Relationship Id="rId4" Type="http://schemas.openxmlformats.org/officeDocument/2006/relationships/diagramColors" Target="../diagrams/colors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13" Type="http://schemas.openxmlformats.org/officeDocument/2006/relationships/image" Target="../media/image25.png"/><Relationship Id="rId18" Type="http://schemas.openxmlformats.org/officeDocument/2006/relationships/image" Target="../media/image30.png"/><Relationship Id="rId26" Type="http://schemas.openxmlformats.org/officeDocument/2006/relationships/image" Target="../media/image38.png"/><Relationship Id="rId3" Type="http://schemas.openxmlformats.org/officeDocument/2006/relationships/image" Target="../media/image15.png"/><Relationship Id="rId21" Type="http://schemas.openxmlformats.org/officeDocument/2006/relationships/image" Target="../media/image33.png"/><Relationship Id="rId34" Type="http://schemas.openxmlformats.org/officeDocument/2006/relationships/image" Target="../media/image46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17" Type="http://schemas.openxmlformats.org/officeDocument/2006/relationships/image" Target="../media/image29.png"/><Relationship Id="rId25" Type="http://schemas.openxmlformats.org/officeDocument/2006/relationships/image" Target="../media/image37.png"/><Relationship Id="rId33" Type="http://schemas.openxmlformats.org/officeDocument/2006/relationships/image" Target="../media/image45.png"/><Relationship Id="rId2" Type="http://schemas.openxmlformats.org/officeDocument/2006/relationships/image" Target="../media/image14.png"/><Relationship Id="rId16" Type="http://schemas.openxmlformats.org/officeDocument/2006/relationships/image" Target="../media/image28.png"/><Relationship Id="rId20" Type="http://schemas.openxmlformats.org/officeDocument/2006/relationships/image" Target="../media/image32.png"/><Relationship Id="rId29" Type="http://schemas.openxmlformats.org/officeDocument/2006/relationships/image" Target="../media/image41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24" Type="http://schemas.openxmlformats.org/officeDocument/2006/relationships/image" Target="../media/image36.png"/><Relationship Id="rId32" Type="http://schemas.openxmlformats.org/officeDocument/2006/relationships/image" Target="../media/image44.png"/><Relationship Id="rId5" Type="http://schemas.openxmlformats.org/officeDocument/2006/relationships/image" Target="../media/image17.png"/><Relationship Id="rId15" Type="http://schemas.openxmlformats.org/officeDocument/2006/relationships/image" Target="../media/image27.png"/><Relationship Id="rId23" Type="http://schemas.openxmlformats.org/officeDocument/2006/relationships/image" Target="../media/image35.png"/><Relationship Id="rId28" Type="http://schemas.openxmlformats.org/officeDocument/2006/relationships/image" Target="../media/image40.png"/><Relationship Id="rId10" Type="http://schemas.openxmlformats.org/officeDocument/2006/relationships/image" Target="../media/image22.png"/><Relationship Id="rId19" Type="http://schemas.openxmlformats.org/officeDocument/2006/relationships/image" Target="../media/image31.png"/><Relationship Id="rId31" Type="http://schemas.openxmlformats.org/officeDocument/2006/relationships/image" Target="../media/image43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Relationship Id="rId14" Type="http://schemas.openxmlformats.org/officeDocument/2006/relationships/image" Target="../media/image26.png"/><Relationship Id="rId22" Type="http://schemas.openxmlformats.org/officeDocument/2006/relationships/image" Target="../media/image34.png"/><Relationship Id="rId27" Type="http://schemas.openxmlformats.org/officeDocument/2006/relationships/image" Target="../media/image39.png"/><Relationship Id="rId30" Type="http://schemas.openxmlformats.org/officeDocument/2006/relationships/image" Target="../media/image4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502920</xdr:colOff>
      <xdr:row>45</xdr:row>
      <xdr:rowOff>167640</xdr:rowOff>
    </xdr:from>
    <xdr:to>
      <xdr:col>6</xdr:col>
      <xdr:colOff>175260</xdr:colOff>
      <xdr:row>60</xdr:row>
      <xdr:rowOff>167640</xdr:rowOff>
    </xdr:to>
    <xdr:graphicFrame macro="">
      <xdr:nvGraphicFramePr>
        <xdr:cNvPr id="2" name="Diagram 1"/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11</xdr:col>
      <xdr:colOff>403860</xdr:colOff>
      <xdr:row>20</xdr:row>
      <xdr:rowOff>129540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586740"/>
          <a:ext cx="7109460" cy="3604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12</xdr:col>
      <xdr:colOff>381667</xdr:colOff>
      <xdr:row>45</xdr:row>
      <xdr:rowOff>68951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427220"/>
          <a:ext cx="7696867" cy="42751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12</xdr:col>
      <xdr:colOff>145427</xdr:colOff>
      <xdr:row>69</xdr:row>
      <xdr:rowOff>152762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8999220"/>
          <a:ext cx="7460627" cy="41761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12</xdr:col>
      <xdr:colOff>183530</xdr:colOff>
      <xdr:row>92</xdr:row>
      <xdr:rowOff>152730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571220"/>
          <a:ext cx="7498730" cy="3810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12</xdr:col>
      <xdr:colOff>214013</xdr:colOff>
      <xdr:row>118</xdr:row>
      <xdr:rowOff>152778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7777460"/>
          <a:ext cx="7529213" cy="43590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12</xdr:col>
      <xdr:colOff>23496</xdr:colOff>
      <xdr:row>146</xdr:row>
      <xdr:rowOff>381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2715220"/>
          <a:ext cx="7338696" cy="43895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149</xdr:row>
      <xdr:rowOff>0</xdr:rowOff>
    </xdr:from>
    <xdr:to>
      <xdr:col>12</xdr:col>
      <xdr:colOff>84462</xdr:colOff>
      <xdr:row>173</xdr:row>
      <xdr:rowOff>175656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7652980"/>
          <a:ext cx="7399662" cy="45647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0</xdr:rowOff>
    </xdr:from>
    <xdr:to>
      <xdr:col>11</xdr:col>
      <xdr:colOff>594993</xdr:colOff>
      <xdr:row>202</xdr:row>
      <xdr:rowOff>30879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2773620"/>
          <a:ext cx="7300593" cy="46028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12</xdr:col>
      <xdr:colOff>351185</xdr:colOff>
      <xdr:row>228</xdr:row>
      <xdr:rowOff>99433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7894260"/>
          <a:ext cx="7666385" cy="43056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231</xdr:row>
      <xdr:rowOff>0</xdr:rowOff>
    </xdr:from>
    <xdr:to>
      <xdr:col>11</xdr:col>
      <xdr:colOff>594993</xdr:colOff>
      <xdr:row>255</xdr:row>
      <xdr:rowOff>84208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2649140"/>
          <a:ext cx="7300593" cy="44733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258</xdr:row>
      <xdr:rowOff>0</xdr:rowOff>
    </xdr:from>
    <xdr:to>
      <xdr:col>12</xdr:col>
      <xdr:colOff>214013</xdr:colOff>
      <xdr:row>278</xdr:row>
      <xdr:rowOff>46041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7586900"/>
          <a:ext cx="7529213" cy="37036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569303</xdr:colOff>
      <xdr:row>27</xdr:row>
      <xdr:rowOff>15240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533400"/>
          <a:ext cx="6665303" cy="458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29</xdr:row>
      <xdr:rowOff>0</xdr:rowOff>
    </xdr:from>
    <xdr:to>
      <xdr:col>11</xdr:col>
      <xdr:colOff>441960</xdr:colOff>
      <xdr:row>55</xdr:row>
      <xdr:rowOff>108447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5471160"/>
          <a:ext cx="7147559" cy="48633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1</xdr:rowOff>
    </xdr:from>
    <xdr:to>
      <xdr:col>11</xdr:col>
      <xdr:colOff>281939</xdr:colOff>
      <xdr:row>82</xdr:row>
      <xdr:rowOff>172193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0591801"/>
          <a:ext cx="6987539" cy="47441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11</xdr:col>
      <xdr:colOff>297180</xdr:colOff>
      <xdr:row>107</xdr:row>
      <xdr:rowOff>152400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5712440"/>
          <a:ext cx="7002780" cy="41757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1</xdr:rowOff>
    </xdr:from>
    <xdr:to>
      <xdr:col>11</xdr:col>
      <xdr:colOff>403859</xdr:colOff>
      <xdr:row>138</xdr:row>
      <xdr:rowOff>83821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101561"/>
          <a:ext cx="7109459" cy="53873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11</xdr:col>
      <xdr:colOff>541019</xdr:colOff>
      <xdr:row>168</xdr:row>
      <xdr:rowOff>91440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53720"/>
          <a:ext cx="7246619" cy="502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171</xdr:row>
      <xdr:rowOff>0</xdr:rowOff>
    </xdr:from>
    <xdr:to>
      <xdr:col>11</xdr:col>
      <xdr:colOff>601980</xdr:colOff>
      <xdr:row>195</xdr:row>
      <xdr:rowOff>59114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440120"/>
          <a:ext cx="7307580" cy="44482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198</xdr:row>
      <xdr:rowOff>0</xdr:rowOff>
    </xdr:from>
    <xdr:to>
      <xdr:col>11</xdr:col>
      <xdr:colOff>403860</xdr:colOff>
      <xdr:row>223</xdr:row>
      <xdr:rowOff>7620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6377880"/>
          <a:ext cx="7109460" cy="45796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12</xdr:col>
      <xdr:colOff>17713</xdr:colOff>
      <xdr:row>247</xdr:row>
      <xdr:rowOff>106680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1315640"/>
          <a:ext cx="7332913" cy="41300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250</xdr:row>
      <xdr:rowOff>1</xdr:rowOff>
    </xdr:from>
    <xdr:to>
      <xdr:col>11</xdr:col>
      <xdr:colOff>464821</xdr:colOff>
      <xdr:row>270</xdr:row>
      <xdr:rowOff>60960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" y="45887641"/>
          <a:ext cx="7170420" cy="37185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273</xdr:row>
      <xdr:rowOff>0</xdr:rowOff>
    </xdr:from>
    <xdr:to>
      <xdr:col>11</xdr:col>
      <xdr:colOff>490917</xdr:colOff>
      <xdr:row>293</xdr:row>
      <xdr:rowOff>22860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0093880"/>
          <a:ext cx="7196517" cy="36804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295</xdr:row>
      <xdr:rowOff>1</xdr:rowOff>
    </xdr:from>
    <xdr:to>
      <xdr:col>11</xdr:col>
      <xdr:colOff>484187</xdr:colOff>
      <xdr:row>323</xdr:row>
      <xdr:rowOff>91441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" y="54117241"/>
          <a:ext cx="7189786" cy="52120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326</xdr:row>
      <xdr:rowOff>1</xdr:rowOff>
    </xdr:from>
    <xdr:to>
      <xdr:col>11</xdr:col>
      <xdr:colOff>426719</xdr:colOff>
      <xdr:row>353</xdr:row>
      <xdr:rowOff>22861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59786521"/>
          <a:ext cx="7132319" cy="49606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356</xdr:row>
      <xdr:rowOff>0</xdr:rowOff>
    </xdr:from>
    <xdr:to>
      <xdr:col>11</xdr:col>
      <xdr:colOff>327660</xdr:colOff>
      <xdr:row>371</xdr:row>
      <xdr:rowOff>30479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65272920"/>
          <a:ext cx="7033260" cy="277367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374</xdr:row>
      <xdr:rowOff>0</xdr:rowOff>
    </xdr:from>
    <xdr:to>
      <xdr:col>11</xdr:col>
      <xdr:colOff>487681</xdr:colOff>
      <xdr:row>396</xdr:row>
      <xdr:rowOff>53340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" y="68564760"/>
          <a:ext cx="7193280" cy="40767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399</xdr:row>
      <xdr:rowOff>1</xdr:rowOff>
    </xdr:from>
    <xdr:to>
      <xdr:col>12</xdr:col>
      <xdr:colOff>194141</xdr:colOff>
      <xdr:row>421</xdr:row>
      <xdr:rowOff>114300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" y="73136761"/>
          <a:ext cx="7509340" cy="41376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424</xdr:row>
      <xdr:rowOff>0</xdr:rowOff>
    </xdr:from>
    <xdr:to>
      <xdr:col>11</xdr:col>
      <xdr:colOff>487680</xdr:colOff>
      <xdr:row>446</xdr:row>
      <xdr:rowOff>160020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77708760"/>
          <a:ext cx="7193280" cy="418338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449</xdr:row>
      <xdr:rowOff>1</xdr:rowOff>
    </xdr:from>
    <xdr:to>
      <xdr:col>12</xdr:col>
      <xdr:colOff>289561</xdr:colOff>
      <xdr:row>477</xdr:row>
      <xdr:rowOff>60961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" y="82280761"/>
          <a:ext cx="7604760" cy="5181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480</xdr:row>
      <xdr:rowOff>0</xdr:rowOff>
    </xdr:from>
    <xdr:to>
      <xdr:col>12</xdr:col>
      <xdr:colOff>76200</xdr:colOff>
      <xdr:row>500</xdr:row>
      <xdr:rowOff>137160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87950040"/>
          <a:ext cx="7391400" cy="379476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503</xdr:row>
      <xdr:rowOff>0</xdr:rowOff>
    </xdr:from>
    <xdr:to>
      <xdr:col>11</xdr:col>
      <xdr:colOff>434341</xdr:colOff>
      <xdr:row>526</xdr:row>
      <xdr:rowOff>22860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" y="92156280"/>
          <a:ext cx="7139940" cy="42291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528</xdr:row>
      <xdr:rowOff>0</xdr:rowOff>
    </xdr:from>
    <xdr:to>
      <xdr:col>12</xdr:col>
      <xdr:colOff>15240</xdr:colOff>
      <xdr:row>552</xdr:row>
      <xdr:rowOff>108204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96728280"/>
          <a:ext cx="7330440" cy="44973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555</xdr:row>
      <xdr:rowOff>1</xdr:rowOff>
    </xdr:from>
    <xdr:to>
      <xdr:col>12</xdr:col>
      <xdr:colOff>316565</xdr:colOff>
      <xdr:row>586</xdr:row>
      <xdr:rowOff>22861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101666041"/>
          <a:ext cx="7631765" cy="56921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589</xdr:row>
      <xdr:rowOff>1</xdr:rowOff>
    </xdr:from>
    <xdr:to>
      <xdr:col>12</xdr:col>
      <xdr:colOff>243840</xdr:colOff>
      <xdr:row>619</xdr:row>
      <xdr:rowOff>30481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" y="107883961"/>
          <a:ext cx="7559039" cy="55168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621</xdr:row>
      <xdr:rowOff>1</xdr:rowOff>
    </xdr:from>
    <xdr:to>
      <xdr:col>12</xdr:col>
      <xdr:colOff>297180</xdr:colOff>
      <xdr:row>649</xdr:row>
      <xdr:rowOff>15241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13736121"/>
          <a:ext cx="7612380" cy="513588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652</xdr:row>
      <xdr:rowOff>1</xdr:rowOff>
    </xdr:from>
    <xdr:to>
      <xdr:col>12</xdr:col>
      <xdr:colOff>365761</xdr:colOff>
      <xdr:row>680</xdr:row>
      <xdr:rowOff>68581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" y="119405401"/>
          <a:ext cx="7680960" cy="51892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683</xdr:row>
      <xdr:rowOff>0</xdr:rowOff>
    </xdr:from>
    <xdr:to>
      <xdr:col>13</xdr:col>
      <xdr:colOff>419100</xdr:colOff>
      <xdr:row>704</xdr:row>
      <xdr:rowOff>53340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125074680"/>
          <a:ext cx="8343900" cy="389382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707</xdr:row>
      <xdr:rowOff>1</xdr:rowOff>
    </xdr:from>
    <xdr:to>
      <xdr:col>13</xdr:col>
      <xdr:colOff>175261</xdr:colOff>
      <xdr:row>741</xdr:row>
      <xdr:rowOff>76201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" y="129463801"/>
          <a:ext cx="8100060" cy="62941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744</xdr:row>
      <xdr:rowOff>1</xdr:rowOff>
    </xdr:from>
    <xdr:to>
      <xdr:col>13</xdr:col>
      <xdr:colOff>548640</xdr:colOff>
      <xdr:row>775</xdr:row>
      <xdr:rowOff>99061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36230361"/>
          <a:ext cx="8473440" cy="576834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778</xdr:row>
      <xdr:rowOff>0</xdr:rowOff>
    </xdr:from>
    <xdr:to>
      <xdr:col>12</xdr:col>
      <xdr:colOff>327661</xdr:colOff>
      <xdr:row>804</xdr:row>
      <xdr:rowOff>144240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" y="142448280"/>
          <a:ext cx="7642860" cy="48991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807</xdr:row>
      <xdr:rowOff>0</xdr:rowOff>
    </xdr:from>
    <xdr:to>
      <xdr:col>14</xdr:col>
      <xdr:colOff>236220</xdr:colOff>
      <xdr:row>836</xdr:row>
      <xdr:rowOff>137160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47751800"/>
          <a:ext cx="8770620" cy="54406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839</xdr:row>
      <xdr:rowOff>0</xdr:rowOff>
    </xdr:from>
    <xdr:to>
      <xdr:col>11</xdr:col>
      <xdr:colOff>539805</xdr:colOff>
      <xdr:row>868</xdr:row>
      <xdr:rowOff>91440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153603960"/>
          <a:ext cx="7245405" cy="53949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871</xdr:row>
      <xdr:rowOff>1</xdr:rowOff>
    </xdr:from>
    <xdr:to>
      <xdr:col>12</xdr:col>
      <xdr:colOff>236220</xdr:colOff>
      <xdr:row>901</xdr:row>
      <xdr:rowOff>165895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159456121"/>
          <a:ext cx="7551420" cy="565229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904</xdr:row>
      <xdr:rowOff>0</xdr:rowOff>
    </xdr:from>
    <xdr:to>
      <xdr:col>12</xdr:col>
      <xdr:colOff>510540</xdr:colOff>
      <xdr:row>935</xdr:row>
      <xdr:rowOff>39890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" y="165491160"/>
          <a:ext cx="7825739" cy="57091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938</xdr:row>
      <xdr:rowOff>0</xdr:rowOff>
    </xdr:from>
    <xdr:to>
      <xdr:col>15</xdr:col>
      <xdr:colOff>404688</xdr:colOff>
      <xdr:row>961</xdr:row>
      <xdr:rowOff>365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171709080"/>
          <a:ext cx="9548688" cy="420660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1" name="Table1" displayName="Table1" ref="E252:E256" totalsRowShown="0">
  <autoFilter ref="E252:E256"/>
  <tableColumns count="1">
    <tableColumn id="1" name="tt"/>
  </tableColumns>
  <tableStyleInfo name="TableStyleMedium9" showFirstColumn="0" showLastColumn="0" showRowStripes="1" showColumnStripes="0"/>
</table>
</file>

<file path=xl/tables/table2.xml><?xml version="1.0" encoding="utf-8"?>
<table xmlns="http://schemas.openxmlformats.org/spreadsheetml/2006/main" id="2" name="Table2" displayName="Table2" ref="F252:F256" totalsRowShown="0">
  <autoFilter ref="F252:F256"/>
  <tableColumns count="1">
    <tableColumn id="1" name="ttc"/>
  </tableColumns>
  <tableStyleInfo name="TableStyleMedium9" showFirstColumn="0" showLastColumn="0" showRowStripes="1" showColumnStripes="0"/>
</table>
</file>

<file path=xl/tables/table3.xml><?xml version="1.0" encoding="utf-8"?>
<table xmlns="http://schemas.openxmlformats.org/spreadsheetml/2006/main" id="3" name="Table3" displayName="Table3" ref="G252:H256" totalsRowShown="0">
  <autoFilter ref="G252:H256">
    <filterColumn colId="1"/>
  </autoFilter>
  <tableColumns count="2">
    <tableColumn id="1" name="er"/>
    <tableColumn id="2" name="Column1"/>
  </tableColumns>
  <tableStyleInfo name="TableStyleMedium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table" Target="../tables/table3.xml"/><Relationship Id="rId3" Type="http://schemas.openxmlformats.org/officeDocument/2006/relationships/printerSettings" Target="../printerSettings/printerSettings2.bin"/><Relationship Id="rId7" Type="http://schemas.openxmlformats.org/officeDocument/2006/relationships/table" Target="../tables/table2.xml"/><Relationship Id="rId2" Type="http://schemas.openxmlformats.org/officeDocument/2006/relationships/hyperlink" Target="elective%20seassion\Elective%20session%20Note.xlsx" TargetMode="External"/><Relationship Id="rId1" Type="http://schemas.openxmlformats.org/officeDocument/2006/relationships/hyperlink" Target="Project%20Discution%201.docx" TargetMode="External"/><Relationship Id="rId6" Type="http://schemas.openxmlformats.org/officeDocument/2006/relationships/table" Target="../tables/table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>
  <sheetPr>
    <tabColor rgb="FFFF0000"/>
  </sheetPr>
  <dimension ref="A1:AA150"/>
  <sheetViews>
    <sheetView topLeftCell="A106" workbookViewId="0">
      <selection activeCell="G262" sqref="G262"/>
    </sheetView>
  </sheetViews>
  <sheetFormatPr defaultRowHeight="14.4"/>
  <cols>
    <col min="1" max="1" width="11.5546875" customWidth="1"/>
    <col min="2" max="2" width="12.5546875" customWidth="1"/>
    <col min="3" max="3" width="19.33203125" bestFit="1" customWidth="1"/>
    <col min="5" max="5" width="11.77734375" bestFit="1" customWidth="1"/>
    <col min="6" max="6" width="17.44140625" bestFit="1" customWidth="1"/>
    <col min="7" max="7" width="10" bestFit="1" customWidth="1"/>
    <col min="8" max="8" width="23.5546875" bestFit="1" customWidth="1"/>
    <col min="9" max="9" width="9.44140625" bestFit="1" customWidth="1"/>
    <col min="10" max="10" width="13.21875" bestFit="1" customWidth="1"/>
    <col min="12" max="12" width="11.44140625" bestFit="1" customWidth="1"/>
    <col min="16" max="16" width="19.77734375" customWidth="1"/>
    <col min="19" max="19" width="8.88671875" customWidth="1"/>
  </cols>
  <sheetData>
    <row r="1" spans="1:7" ht="36.6">
      <c r="A1" s="1" t="s">
        <v>10</v>
      </c>
      <c r="B1" s="1"/>
      <c r="C1" s="1"/>
      <c r="D1" s="1"/>
      <c r="E1" s="1"/>
      <c r="F1" s="1"/>
      <c r="G1" s="1"/>
    </row>
    <row r="2" spans="1:7" ht="31.2">
      <c r="A2" s="53" t="s">
        <v>9</v>
      </c>
      <c r="B2" s="53"/>
      <c r="C2" s="53"/>
      <c r="D2" s="53"/>
      <c r="E2" s="53"/>
      <c r="F2" s="53"/>
      <c r="G2" s="53"/>
    </row>
    <row r="3" spans="1:7" ht="21" customHeight="1">
      <c r="A3" s="54" t="s">
        <v>19</v>
      </c>
      <c r="B3" s="54"/>
      <c r="C3" s="54"/>
      <c r="D3" s="4"/>
      <c r="E3" s="4"/>
      <c r="F3" s="4"/>
      <c r="G3" s="4"/>
    </row>
    <row r="4" spans="1:7" ht="25.8">
      <c r="A4" s="19" t="s">
        <v>17</v>
      </c>
      <c r="B4" s="19" t="s">
        <v>20</v>
      </c>
      <c r="C4" s="19"/>
    </row>
    <row r="5" spans="1:7" ht="18">
      <c r="A5" s="2" t="s">
        <v>8</v>
      </c>
      <c r="B5" s="2" t="s">
        <v>7</v>
      </c>
      <c r="C5" s="2" t="s">
        <v>6</v>
      </c>
      <c r="E5" s="5">
        <v>100</v>
      </c>
      <c r="F5">
        <v>50</v>
      </c>
    </row>
    <row r="6" spans="1:7">
      <c r="A6">
        <v>1</v>
      </c>
      <c r="B6" s="3" t="s">
        <v>5</v>
      </c>
      <c r="C6" t="s">
        <v>13</v>
      </c>
      <c r="E6" s="5">
        <v>200</v>
      </c>
      <c r="F6">
        <v>100</v>
      </c>
    </row>
    <row r="7" spans="1:7">
      <c r="A7">
        <v>2</v>
      </c>
      <c r="B7" s="3" t="s">
        <v>1</v>
      </c>
      <c r="E7" s="5">
        <v>300</v>
      </c>
      <c r="F7">
        <v>150</v>
      </c>
    </row>
    <row r="8" spans="1:7">
      <c r="A8">
        <v>3</v>
      </c>
      <c r="B8" s="3" t="s">
        <v>4</v>
      </c>
      <c r="C8" t="s">
        <v>15</v>
      </c>
      <c r="E8" s="5">
        <v>400</v>
      </c>
      <c r="F8">
        <v>200</v>
      </c>
    </row>
    <row r="9" spans="1:7">
      <c r="A9">
        <v>4</v>
      </c>
      <c r="B9" s="3" t="s">
        <v>3</v>
      </c>
      <c r="E9" s="5">
        <v>500</v>
      </c>
      <c r="F9">
        <v>250</v>
      </c>
    </row>
    <row r="10" spans="1:7">
      <c r="A10">
        <v>5</v>
      </c>
      <c r="B10" s="3" t="s">
        <v>2</v>
      </c>
      <c r="E10" s="5">
        <v>600</v>
      </c>
      <c r="F10">
        <v>300</v>
      </c>
    </row>
    <row r="11" spans="1:7">
      <c r="A11">
        <v>6</v>
      </c>
      <c r="B11" s="3" t="s">
        <v>1</v>
      </c>
      <c r="E11" s="5">
        <v>700</v>
      </c>
      <c r="F11">
        <v>350</v>
      </c>
    </row>
    <row r="12" spans="1:7">
      <c r="A12">
        <v>7</v>
      </c>
      <c r="B12" s="3" t="s">
        <v>0</v>
      </c>
      <c r="E12" s="5">
        <v>800</v>
      </c>
      <c r="F12">
        <v>400</v>
      </c>
    </row>
    <row r="13" spans="1:7">
      <c r="A13">
        <v>8</v>
      </c>
      <c r="B13" s="3" t="s">
        <v>11</v>
      </c>
      <c r="E13" s="5">
        <v>900</v>
      </c>
      <c r="F13">
        <v>450</v>
      </c>
    </row>
    <row r="14" spans="1:7">
      <c r="A14">
        <v>9</v>
      </c>
      <c r="B14" s="3" t="s">
        <v>12</v>
      </c>
      <c r="E14" s="5">
        <v>1000</v>
      </c>
      <c r="F14">
        <v>500</v>
      </c>
    </row>
    <row r="15" spans="1:7">
      <c r="A15">
        <v>10</v>
      </c>
      <c r="B15" s="3" t="s">
        <v>14</v>
      </c>
      <c r="E15" s="5">
        <v>1100</v>
      </c>
      <c r="F15">
        <v>550</v>
      </c>
    </row>
    <row r="16" spans="1:7">
      <c r="A16">
        <v>11</v>
      </c>
      <c r="B16" s="3" t="s">
        <v>16</v>
      </c>
      <c r="E16" s="5">
        <v>1200</v>
      </c>
      <c r="F16">
        <v>600</v>
      </c>
    </row>
    <row r="17" spans="1:10">
      <c r="E17" s="5"/>
    </row>
    <row r="18" spans="1:10">
      <c r="E18" s="5"/>
    </row>
    <row r="19" spans="1:10" ht="25.8">
      <c r="A19" s="20" t="s">
        <v>18</v>
      </c>
      <c r="B19" s="20"/>
      <c r="C19" s="20"/>
      <c r="E19" s="5"/>
      <c r="G19" t="s">
        <v>22</v>
      </c>
      <c r="H19" t="s">
        <v>23</v>
      </c>
      <c r="I19" t="s">
        <v>24</v>
      </c>
      <c r="J19" t="s">
        <v>25</v>
      </c>
    </row>
    <row r="20" spans="1:10">
      <c r="A20">
        <v>1</v>
      </c>
      <c r="B20" s="25" t="s">
        <v>21</v>
      </c>
      <c r="D20">
        <v>60</v>
      </c>
      <c r="E20">
        <v>80</v>
      </c>
      <c r="F20">
        <v>79</v>
      </c>
      <c r="G20">
        <f>SUM(D20:F20)</f>
        <v>219</v>
      </c>
      <c r="H20">
        <f>AVERAGE(D20:F20)</f>
        <v>73</v>
      </c>
      <c r="I20">
        <f>MIN(D20:F20)</f>
        <v>60</v>
      </c>
      <c r="J20">
        <f>MAX(D20:F20)</f>
        <v>80</v>
      </c>
    </row>
    <row r="21" spans="1:10">
      <c r="A21">
        <v>2</v>
      </c>
      <c r="B21" s="25" t="s">
        <v>22</v>
      </c>
      <c r="D21">
        <v>70</v>
      </c>
      <c r="E21">
        <v>100</v>
      </c>
      <c r="F21">
        <v>89</v>
      </c>
      <c r="G21">
        <f t="shared" ref="G21:G34" si="0">SUM(D21:F21)</f>
        <v>259</v>
      </c>
      <c r="H21">
        <f t="shared" ref="H21:H34" si="1">AVERAGE(D21:F21)</f>
        <v>86.333333333333329</v>
      </c>
      <c r="I21">
        <f t="shared" ref="I21:I34" si="2">MIN(D21:F21)</f>
        <v>70</v>
      </c>
      <c r="J21">
        <f t="shared" ref="J21:J34" si="3">MAX(D21:F21)</f>
        <v>100</v>
      </c>
    </row>
    <row r="22" spans="1:10">
      <c r="A22">
        <v>3</v>
      </c>
      <c r="B22" s="25" t="s">
        <v>23</v>
      </c>
      <c r="D22">
        <v>80</v>
      </c>
      <c r="E22">
        <v>120</v>
      </c>
      <c r="F22">
        <v>99</v>
      </c>
      <c r="G22">
        <f t="shared" si="0"/>
        <v>299</v>
      </c>
      <c r="H22">
        <f t="shared" si="1"/>
        <v>99.666666666666671</v>
      </c>
      <c r="I22">
        <f t="shared" si="2"/>
        <v>80</v>
      </c>
      <c r="J22">
        <f t="shared" si="3"/>
        <v>120</v>
      </c>
    </row>
    <row r="23" spans="1:10">
      <c r="A23">
        <v>4</v>
      </c>
      <c r="B23" s="25" t="s">
        <v>24</v>
      </c>
      <c r="D23">
        <v>90</v>
      </c>
      <c r="E23">
        <v>140</v>
      </c>
      <c r="F23">
        <v>109</v>
      </c>
      <c r="G23">
        <f t="shared" si="0"/>
        <v>339</v>
      </c>
      <c r="H23">
        <f t="shared" si="1"/>
        <v>113</v>
      </c>
      <c r="I23">
        <f t="shared" si="2"/>
        <v>90</v>
      </c>
      <c r="J23">
        <f t="shared" si="3"/>
        <v>140</v>
      </c>
    </row>
    <row r="24" spans="1:10">
      <c r="A24">
        <v>5</v>
      </c>
      <c r="B24" s="25" t="s">
        <v>25</v>
      </c>
      <c r="D24">
        <v>100</v>
      </c>
      <c r="E24">
        <v>160</v>
      </c>
      <c r="F24">
        <v>119</v>
      </c>
      <c r="G24">
        <f t="shared" si="0"/>
        <v>379</v>
      </c>
      <c r="H24">
        <f t="shared" si="1"/>
        <v>126.33333333333333</v>
      </c>
      <c r="I24">
        <f t="shared" si="2"/>
        <v>100</v>
      </c>
      <c r="J24">
        <f t="shared" si="3"/>
        <v>160</v>
      </c>
    </row>
    <row r="25" spans="1:10">
      <c r="A25">
        <v>6</v>
      </c>
      <c r="B25" s="25" t="s">
        <v>27</v>
      </c>
      <c r="D25">
        <v>110</v>
      </c>
      <c r="E25">
        <v>180</v>
      </c>
      <c r="F25">
        <v>129</v>
      </c>
      <c r="G25">
        <f t="shared" si="0"/>
        <v>419</v>
      </c>
      <c r="H25">
        <f t="shared" si="1"/>
        <v>139.66666666666666</v>
      </c>
      <c r="I25">
        <f t="shared" si="2"/>
        <v>110</v>
      </c>
      <c r="J25">
        <f t="shared" si="3"/>
        <v>180</v>
      </c>
    </row>
    <row r="26" spans="1:10">
      <c r="A26">
        <v>7</v>
      </c>
      <c r="B26" s="25" t="s">
        <v>28</v>
      </c>
      <c r="D26">
        <v>120</v>
      </c>
      <c r="E26">
        <v>200</v>
      </c>
      <c r="F26">
        <v>139</v>
      </c>
      <c r="G26">
        <f t="shared" si="0"/>
        <v>459</v>
      </c>
      <c r="H26">
        <f t="shared" si="1"/>
        <v>153</v>
      </c>
      <c r="I26">
        <f t="shared" si="2"/>
        <v>120</v>
      </c>
      <c r="J26">
        <f t="shared" si="3"/>
        <v>200</v>
      </c>
    </row>
    <row r="27" spans="1:10">
      <c r="A27">
        <v>8</v>
      </c>
      <c r="D27">
        <v>130</v>
      </c>
      <c r="E27">
        <v>220</v>
      </c>
      <c r="F27">
        <v>149</v>
      </c>
      <c r="G27">
        <f t="shared" si="0"/>
        <v>499</v>
      </c>
      <c r="H27">
        <f t="shared" si="1"/>
        <v>166.33333333333334</v>
      </c>
      <c r="I27">
        <f t="shared" si="2"/>
        <v>130</v>
      </c>
      <c r="J27">
        <f t="shared" si="3"/>
        <v>220</v>
      </c>
    </row>
    <row r="28" spans="1:10">
      <c r="A28">
        <v>9</v>
      </c>
      <c r="D28">
        <v>140</v>
      </c>
      <c r="E28">
        <v>240</v>
      </c>
      <c r="F28">
        <v>159</v>
      </c>
      <c r="G28">
        <f t="shared" si="0"/>
        <v>539</v>
      </c>
      <c r="H28">
        <f t="shared" si="1"/>
        <v>179.66666666666666</v>
      </c>
      <c r="I28">
        <f t="shared" si="2"/>
        <v>140</v>
      </c>
      <c r="J28">
        <f t="shared" si="3"/>
        <v>240</v>
      </c>
    </row>
    <row r="29" spans="1:10">
      <c r="A29">
        <v>10</v>
      </c>
      <c r="D29">
        <v>150</v>
      </c>
      <c r="E29">
        <v>260</v>
      </c>
      <c r="F29">
        <v>169</v>
      </c>
      <c r="G29">
        <f t="shared" si="0"/>
        <v>579</v>
      </c>
      <c r="H29">
        <f t="shared" si="1"/>
        <v>193</v>
      </c>
      <c r="I29">
        <f t="shared" si="2"/>
        <v>150</v>
      </c>
      <c r="J29">
        <f t="shared" si="3"/>
        <v>260</v>
      </c>
    </row>
    <row r="30" spans="1:10">
      <c r="D30">
        <v>160</v>
      </c>
      <c r="E30">
        <v>280</v>
      </c>
      <c r="F30">
        <v>179</v>
      </c>
      <c r="G30">
        <f t="shared" si="0"/>
        <v>619</v>
      </c>
      <c r="H30">
        <f t="shared" si="1"/>
        <v>206.33333333333334</v>
      </c>
      <c r="I30">
        <f t="shared" si="2"/>
        <v>160</v>
      </c>
      <c r="J30">
        <f t="shared" si="3"/>
        <v>280</v>
      </c>
    </row>
    <row r="31" spans="1:10">
      <c r="D31">
        <v>170</v>
      </c>
      <c r="E31">
        <v>300</v>
      </c>
      <c r="F31">
        <v>189</v>
      </c>
      <c r="G31">
        <f t="shared" si="0"/>
        <v>659</v>
      </c>
      <c r="H31">
        <f t="shared" si="1"/>
        <v>219.66666666666666</v>
      </c>
      <c r="I31">
        <f t="shared" si="2"/>
        <v>170</v>
      </c>
      <c r="J31">
        <f t="shared" si="3"/>
        <v>300</v>
      </c>
    </row>
    <row r="32" spans="1:10">
      <c r="D32">
        <v>180</v>
      </c>
      <c r="E32">
        <v>320</v>
      </c>
      <c r="F32">
        <v>199</v>
      </c>
      <c r="G32">
        <f t="shared" si="0"/>
        <v>699</v>
      </c>
      <c r="H32">
        <f t="shared" si="1"/>
        <v>233</v>
      </c>
      <c r="I32">
        <f t="shared" si="2"/>
        <v>180</v>
      </c>
      <c r="J32">
        <f t="shared" si="3"/>
        <v>320</v>
      </c>
    </row>
    <row r="33" spans="1:20">
      <c r="D33">
        <v>190</v>
      </c>
      <c r="E33">
        <v>340</v>
      </c>
      <c r="F33">
        <v>209</v>
      </c>
      <c r="G33">
        <f t="shared" si="0"/>
        <v>739</v>
      </c>
      <c r="H33">
        <f t="shared" si="1"/>
        <v>246.33333333333334</v>
      </c>
      <c r="I33">
        <f t="shared" si="2"/>
        <v>190</v>
      </c>
      <c r="J33">
        <f t="shared" si="3"/>
        <v>340</v>
      </c>
    </row>
    <row r="34" spans="1:20">
      <c r="D34">
        <v>200</v>
      </c>
      <c r="E34">
        <v>360</v>
      </c>
      <c r="F34">
        <v>219</v>
      </c>
      <c r="G34">
        <f t="shared" si="0"/>
        <v>779</v>
      </c>
      <c r="H34">
        <f t="shared" si="1"/>
        <v>259.66666666666669</v>
      </c>
      <c r="I34">
        <f t="shared" si="2"/>
        <v>200</v>
      </c>
      <c r="J34">
        <f t="shared" si="3"/>
        <v>360</v>
      </c>
    </row>
    <row r="35" spans="1:20">
      <c r="F35" t="s">
        <v>26</v>
      </c>
      <c r="G35">
        <f>SUM(G20:G34)</f>
        <v>7485</v>
      </c>
      <c r="H35">
        <f t="shared" ref="H35:J35" si="4">SUM(H20:H34)</f>
        <v>2495</v>
      </c>
      <c r="I35">
        <f t="shared" si="4"/>
        <v>1950</v>
      </c>
      <c r="J35">
        <f t="shared" si="4"/>
        <v>3300</v>
      </c>
    </row>
    <row r="37" spans="1:20" ht="25.8">
      <c r="A37" s="22" t="s">
        <v>29</v>
      </c>
      <c r="B37" s="16"/>
      <c r="C37" s="16"/>
    </row>
    <row r="38" spans="1:20">
      <c r="B38" s="24" t="s">
        <v>30</v>
      </c>
      <c r="C38" s="7">
        <f ca="1">NOW()</f>
        <v>45290.74781064815</v>
      </c>
    </row>
    <row r="39" spans="1:20">
      <c r="B39" s="25" t="s">
        <v>31</v>
      </c>
      <c r="C39" s="8">
        <f ca="1">TODAY()</f>
        <v>45290</v>
      </c>
    </row>
    <row r="40" spans="1:20">
      <c r="B40" s="25" t="s">
        <v>32</v>
      </c>
      <c r="C40">
        <f>MOD(7,3)</f>
        <v>1</v>
      </c>
    </row>
    <row r="41" spans="1:20">
      <c r="B41" s="25" t="s">
        <v>33</v>
      </c>
      <c r="C41" s="8" t="e">
        <f>DATE(year,month,day)</f>
        <v>#NAME?</v>
      </c>
    </row>
    <row r="42" spans="1:20">
      <c r="B42" s="25" t="s">
        <v>34</v>
      </c>
      <c r="F42" s="9" t="s">
        <v>64</v>
      </c>
      <c r="G42" s="9" t="s">
        <v>48</v>
      </c>
      <c r="H42" s="9" t="s">
        <v>49</v>
      </c>
      <c r="I42" s="9" t="s">
        <v>50</v>
      </c>
      <c r="J42" s="9" t="s">
        <v>62</v>
      </c>
      <c r="K42" s="9" t="s">
        <v>61</v>
      </c>
      <c r="L42" s="9" t="s">
        <v>63</v>
      </c>
      <c r="N42" s="9" t="s">
        <v>65</v>
      </c>
      <c r="P42" s="9" t="s">
        <v>71</v>
      </c>
      <c r="Q42" s="9"/>
    </row>
    <row r="43" spans="1:20">
      <c r="F43" t="s">
        <v>43</v>
      </c>
      <c r="G43" t="str">
        <f>UPPER(F43:F50)</f>
        <v>NAVIN</v>
      </c>
      <c r="H43" t="str">
        <f>LOWER(F43)</f>
        <v>navin</v>
      </c>
      <c r="I43" t="str">
        <f>PROPER(F43)</f>
        <v>Navin</v>
      </c>
      <c r="J43" t="str">
        <f>LEFT(F43)</f>
        <v>n</v>
      </c>
      <c r="K43" t="str">
        <f>RIGHT(F43)</f>
        <v>n</v>
      </c>
      <c r="L43" t="str">
        <f>MID(F43,2,2)</f>
        <v>av</v>
      </c>
      <c r="N43" t="s">
        <v>66</v>
      </c>
      <c r="P43">
        <v>-91</v>
      </c>
      <c r="Q43" t="s">
        <v>73</v>
      </c>
      <c r="R43">
        <v>461</v>
      </c>
      <c r="S43">
        <v>213</v>
      </c>
      <c r="T43">
        <v>465456</v>
      </c>
    </row>
    <row r="44" spans="1:20" ht="18">
      <c r="A44" s="21" t="s">
        <v>35</v>
      </c>
      <c r="B44" s="21"/>
      <c r="C44" s="21"/>
      <c r="D44" s="21"/>
      <c r="E44" s="6"/>
      <c r="F44" t="s">
        <v>44</v>
      </c>
      <c r="G44" t="str">
        <f t="shared" ref="G44:G52" si="5">UPPER(H44:H51)</f>
        <v>KUMAR</v>
      </c>
      <c r="H44" t="str">
        <f t="shared" ref="H44:H52" si="6">LOWER(F44)</f>
        <v>kumar</v>
      </c>
      <c r="I44" t="str">
        <f t="shared" ref="I44:I52" si="7">PROPER(F44)</f>
        <v>Kumar</v>
      </c>
      <c r="J44" t="str">
        <f t="shared" ref="J44:J52" si="8">LEFT(F44)</f>
        <v>k</v>
      </c>
      <c r="K44" t="str">
        <f t="shared" ref="K44:K52" si="9">RIGHT(F44)</f>
        <v>r</v>
      </c>
      <c r="L44" t="str">
        <f t="shared" ref="L44:L52" si="10">MID(F44,2,2)</f>
        <v>um</v>
      </c>
      <c r="N44" t="s">
        <v>67</v>
      </c>
      <c r="P44">
        <v>-91</v>
      </c>
      <c r="Q44" t="s">
        <v>73</v>
      </c>
      <c r="R44">
        <v>461</v>
      </c>
      <c r="S44">
        <v>213</v>
      </c>
      <c r="T44">
        <v>465456</v>
      </c>
    </row>
    <row r="45" spans="1:20">
      <c r="A45" s="25" t="s">
        <v>36</v>
      </c>
      <c r="B45" t="s">
        <v>37</v>
      </c>
      <c r="C45" t="s">
        <v>38</v>
      </c>
      <c r="F45" t="s">
        <v>45</v>
      </c>
      <c r="G45" t="str">
        <f t="shared" si="5"/>
        <v>SINGH</v>
      </c>
      <c r="H45" t="str">
        <f t="shared" si="6"/>
        <v>singh</v>
      </c>
      <c r="I45" t="str">
        <f t="shared" si="7"/>
        <v>Singh</v>
      </c>
      <c r="J45" t="str">
        <f t="shared" si="8"/>
        <v>s</v>
      </c>
      <c r="K45" t="str">
        <f t="shared" si="9"/>
        <v>h</v>
      </c>
      <c r="L45" t="str">
        <f t="shared" si="10"/>
        <v>in</v>
      </c>
      <c r="N45" t="s">
        <v>68</v>
      </c>
      <c r="P45">
        <v>-91</v>
      </c>
      <c r="Q45" t="s">
        <v>73</v>
      </c>
      <c r="R45">
        <v>461</v>
      </c>
      <c r="S45">
        <v>213</v>
      </c>
      <c r="T45">
        <v>465456</v>
      </c>
    </row>
    <row r="46" spans="1:20">
      <c r="A46" s="25" t="s">
        <v>39</v>
      </c>
      <c r="C46" t="s">
        <v>41</v>
      </c>
      <c r="F46" t="s">
        <v>54</v>
      </c>
      <c r="G46" t="str">
        <f t="shared" si="5"/>
        <v>MANISH</v>
      </c>
      <c r="H46" t="str">
        <f t="shared" si="6"/>
        <v>manish</v>
      </c>
      <c r="I46" t="str">
        <f t="shared" si="7"/>
        <v>Manish</v>
      </c>
      <c r="J46" t="str">
        <f t="shared" si="8"/>
        <v>m</v>
      </c>
      <c r="K46" t="str">
        <f t="shared" si="9"/>
        <v>h</v>
      </c>
      <c r="L46" t="str">
        <f t="shared" si="10"/>
        <v>an</v>
      </c>
      <c r="N46" t="s">
        <v>69</v>
      </c>
      <c r="P46">
        <v>-91</v>
      </c>
      <c r="Q46" t="s">
        <v>73</v>
      </c>
      <c r="R46">
        <v>461</v>
      </c>
      <c r="S46">
        <v>213</v>
      </c>
      <c r="T46">
        <v>465456</v>
      </c>
    </row>
    <row r="47" spans="1:20">
      <c r="A47" s="25" t="s">
        <v>40</v>
      </c>
      <c r="C47" t="s">
        <v>42</v>
      </c>
      <c r="F47" t="s">
        <v>55</v>
      </c>
      <c r="G47" t="str">
        <f t="shared" si="5"/>
        <v>AKRITI</v>
      </c>
      <c r="H47" t="str">
        <f t="shared" si="6"/>
        <v>akriti</v>
      </c>
      <c r="I47" t="str">
        <f t="shared" si="7"/>
        <v>Akriti</v>
      </c>
      <c r="J47" t="str">
        <f t="shared" si="8"/>
        <v>a</v>
      </c>
      <c r="K47" t="str">
        <f t="shared" si="9"/>
        <v>i</v>
      </c>
      <c r="L47" t="str">
        <f t="shared" si="10"/>
        <v>kr</v>
      </c>
      <c r="P47">
        <v>-91</v>
      </c>
      <c r="Q47" t="s">
        <v>73</v>
      </c>
      <c r="R47">
        <v>461</v>
      </c>
      <c r="S47">
        <v>213</v>
      </c>
      <c r="T47">
        <v>465456</v>
      </c>
    </row>
    <row r="48" spans="1:20">
      <c r="A48" s="25" t="s">
        <v>46</v>
      </c>
      <c r="C48" t="s">
        <v>47</v>
      </c>
      <c r="F48" t="s">
        <v>56</v>
      </c>
      <c r="G48" t="str">
        <f t="shared" si="5"/>
        <v>JOYA</v>
      </c>
      <c r="H48" t="str">
        <f t="shared" si="6"/>
        <v>joya</v>
      </c>
      <c r="I48" t="str">
        <f t="shared" si="7"/>
        <v>Joya</v>
      </c>
      <c r="J48" t="str">
        <f t="shared" si="8"/>
        <v>j</v>
      </c>
      <c r="K48" t="str">
        <f t="shared" si="9"/>
        <v>a</v>
      </c>
      <c r="L48" t="str">
        <f t="shared" si="10"/>
        <v>oy</v>
      </c>
      <c r="P48">
        <v>-91</v>
      </c>
      <c r="Q48" t="s">
        <v>73</v>
      </c>
      <c r="R48">
        <v>461</v>
      </c>
      <c r="S48">
        <v>213</v>
      </c>
      <c r="T48">
        <v>465456</v>
      </c>
    </row>
    <row r="49" spans="1:20">
      <c r="A49" s="25" t="s">
        <v>51</v>
      </c>
      <c r="F49" t="s">
        <v>57</v>
      </c>
      <c r="G49" t="str">
        <f t="shared" si="5"/>
        <v>VIKASH</v>
      </c>
      <c r="H49" t="str">
        <f t="shared" si="6"/>
        <v>vikash</v>
      </c>
      <c r="I49" t="str">
        <f t="shared" si="7"/>
        <v>Vikash</v>
      </c>
      <c r="J49" t="str">
        <f t="shared" si="8"/>
        <v>v</v>
      </c>
      <c r="K49" t="str">
        <f t="shared" si="9"/>
        <v>h</v>
      </c>
      <c r="L49" t="str">
        <f t="shared" si="10"/>
        <v>ik</v>
      </c>
      <c r="P49">
        <v>-91</v>
      </c>
      <c r="Q49" t="s">
        <v>73</v>
      </c>
      <c r="R49">
        <v>461</v>
      </c>
      <c r="S49">
        <v>213</v>
      </c>
      <c r="T49">
        <v>465456</v>
      </c>
    </row>
    <row r="50" spans="1:20">
      <c r="A50" s="25" t="s">
        <v>52</v>
      </c>
      <c r="F50" t="s">
        <v>58</v>
      </c>
      <c r="G50" t="str">
        <f t="shared" si="5"/>
        <v>MUKESH</v>
      </c>
      <c r="H50" t="str">
        <f t="shared" si="6"/>
        <v>mukesh</v>
      </c>
      <c r="I50" t="str">
        <f t="shared" si="7"/>
        <v>Mukesh</v>
      </c>
      <c r="J50" t="str">
        <f t="shared" si="8"/>
        <v>M</v>
      </c>
      <c r="K50" t="str">
        <f t="shared" si="9"/>
        <v>h</v>
      </c>
      <c r="L50" t="str">
        <f t="shared" si="10"/>
        <v>uk</v>
      </c>
      <c r="P50">
        <v>-91</v>
      </c>
      <c r="Q50" t="s">
        <v>73</v>
      </c>
      <c r="R50">
        <v>461</v>
      </c>
      <c r="S50">
        <v>213</v>
      </c>
      <c r="T50">
        <v>465456</v>
      </c>
    </row>
    <row r="51" spans="1:20">
      <c r="A51" s="25" t="s">
        <v>53</v>
      </c>
      <c r="F51" t="s">
        <v>59</v>
      </c>
      <c r="G51" t="str">
        <f t="shared" si="5"/>
        <v>NUSRAT</v>
      </c>
      <c r="H51" t="str">
        <f t="shared" si="6"/>
        <v>nusrat</v>
      </c>
      <c r="I51" t="str">
        <f t="shared" si="7"/>
        <v>Nusrat</v>
      </c>
      <c r="J51" t="str">
        <f t="shared" si="8"/>
        <v>N</v>
      </c>
      <c r="K51" t="str">
        <f t="shared" si="9"/>
        <v>t</v>
      </c>
      <c r="L51" t="str">
        <f t="shared" si="10"/>
        <v>us</v>
      </c>
      <c r="P51">
        <v>-91</v>
      </c>
      <c r="Q51" t="s">
        <v>73</v>
      </c>
      <c r="R51">
        <v>461</v>
      </c>
      <c r="S51">
        <v>213</v>
      </c>
      <c r="T51">
        <v>465456</v>
      </c>
    </row>
    <row r="52" spans="1:20">
      <c r="A52" s="25" t="s">
        <v>72</v>
      </c>
      <c r="C52" t="s">
        <v>70</v>
      </c>
      <c r="F52" t="s">
        <v>60</v>
      </c>
      <c r="G52" t="str">
        <f t="shared" si="5"/>
        <v>SHALNI</v>
      </c>
      <c r="H52" t="str">
        <f t="shared" si="6"/>
        <v>shalni</v>
      </c>
      <c r="I52" t="str">
        <f t="shared" si="7"/>
        <v>Shalni</v>
      </c>
      <c r="J52" t="str">
        <f t="shared" si="8"/>
        <v>S</v>
      </c>
      <c r="K52" t="str">
        <f t="shared" si="9"/>
        <v>I</v>
      </c>
      <c r="L52" t="str">
        <f t="shared" si="10"/>
        <v>HA</v>
      </c>
    </row>
    <row r="55" spans="1:20" ht="23.4">
      <c r="A55" s="18" t="s">
        <v>74</v>
      </c>
      <c r="B55" s="18"/>
      <c r="C55" s="18"/>
      <c r="D55" s="18"/>
    </row>
    <row r="56" spans="1:20" ht="18">
      <c r="A56" s="25" t="s">
        <v>75</v>
      </c>
      <c r="D56" t="s">
        <v>81</v>
      </c>
      <c r="E56" t="s">
        <v>82</v>
      </c>
      <c r="G56" s="10" t="s">
        <v>85</v>
      </c>
      <c r="H56" s="10" t="s">
        <v>86</v>
      </c>
      <c r="I56" s="10" t="s">
        <v>87</v>
      </c>
      <c r="J56" s="10" t="s">
        <v>88</v>
      </c>
      <c r="K56" s="10" t="s">
        <v>89</v>
      </c>
      <c r="L56" s="11" t="s">
        <v>90</v>
      </c>
    </row>
    <row r="57" spans="1:20" ht="15.6">
      <c r="A57" s="25" t="s">
        <v>76</v>
      </c>
      <c r="D57" t="s">
        <v>77</v>
      </c>
      <c r="E57">
        <v>1200</v>
      </c>
      <c r="G57" s="12" t="s">
        <v>91</v>
      </c>
      <c r="H57" s="13">
        <v>44872</v>
      </c>
      <c r="I57" s="12" t="s">
        <v>92</v>
      </c>
      <c r="J57" s="12" t="s">
        <v>93</v>
      </c>
      <c r="K57" s="12">
        <v>91</v>
      </c>
      <c r="L57" s="14"/>
    </row>
    <row r="58" spans="1:20" ht="15.6">
      <c r="A58" s="25" t="s">
        <v>84</v>
      </c>
      <c r="D58" t="s">
        <v>78</v>
      </c>
      <c r="E58">
        <v>1300</v>
      </c>
      <c r="G58" s="12" t="s">
        <v>94</v>
      </c>
      <c r="H58" s="13">
        <v>44874</v>
      </c>
      <c r="I58" s="12" t="s">
        <v>95</v>
      </c>
      <c r="J58" s="12" t="s">
        <v>96</v>
      </c>
      <c r="K58" s="12">
        <v>89</v>
      </c>
      <c r="L58" s="14"/>
    </row>
    <row r="59" spans="1:20" ht="15.6">
      <c r="A59" s="25" t="s">
        <v>127</v>
      </c>
      <c r="D59" t="s">
        <v>79</v>
      </c>
      <c r="E59">
        <v>1400</v>
      </c>
      <c r="G59" s="12" t="s">
        <v>97</v>
      </c>
      <c r="H59" s="13">
        <v>44875</v>
      </c>
      <c r="I59" s="12" t="s">
        <v>98</v>
      </c>
      <c r="J59" s="12" t="s">
        <v>99</v>
      </c>
      <c r="K59" s="12">
        <v>58</v>
      </c>
      <c r="L59" s="14"/>
    </row>
    <row r="60" spans="1:20" ht="15.6">
      <c r="A60" s="25" t="s">
        <v>76</v>
      </c>
      <c r="D60" t="s">
        <v>80</v>
      </c>
      <c r="E60">
        <v>1500</v>
      </c>
      <c r="G60" s="12" t="s">
        <v>100</v>
      </c>
      <c r="H60" s="13">
        <v>44872</v>
      </c>
      <c r="I60" s="12" t="s">
        <v>92</v>
      </c>
      <c r="J60" s="12" t="s">
        <v>93</v>
      </c>
      <c r="K60" s="12">
        <v>17</v>
      </c>
      <c r="L60" s="14"/>
    </row>
    <row r="61" spans="1:20" ht="15.6">
      <c r="A61" s="25" t="s">
        <v>128</v>
      </c>
      <c r="D61" t="s">
        <v>77</v>
      </c>
      <c r="E61">
        <v>1600</v>
      </c>
      <c r="G61" s="12" t="s">
        <v>101</v>
      </c>
      <c r="H61" s="13">
        <v>44872</v>
      </c>
      <c r="I61" s="12" t="s">
        <v>92</v>
      </c>
      <c r="J61" s="12" t="s">
        <v>93</v>
      </c>
      <c r="K61" s="12">
        <v>34</v>
      </c>
      <c r="L61" s="14"/>
    </row>
    <row r="62" spans="1:20" ht="15.6">
      <c r="D62" t="s">
        <v>77</v>
      </c>
      <c r="E62">
        <v>1700</v>
      </c>
      <c r="G62" s="12" t="s">
        <v>102</v>
      </c>
      <c r="H62" s="13">
        <v>44875</v>
      </c>
      <c r="I62" s="12" t="s">
        <v>98</v>
      </c>
      <c r="J62" s="12" t="s">
        <v>99</v>
      </c>
      <c r="K62" s="12">
        <v>74</v>
      </c>
      <c r="L62" s="14"/>
    </row>
    <row r="63" spans="1:20" ht="15.6">
      <c r="D63" t="s">
        <v>78</v>
      </c>
      <c r="E63">
        <v>1800</v>
      </c>
      <c r="G63" s="12" t="s">
        <v>103</v>
      </c>
      <c r="H63" s="13">
        <v>44874</v>
      </c>
      <c r="I63" s="12" t="s">
        <v>95</v>
      </c>
      <c r="J63" s="12" t="s">
        <v>96</v>
      </c>
      <c r="K63" s="12">
        <v>18</v>
      </c>
      <c r="L63" s="14"/>
    </row>
    <row r="64" spans="1:20" ht="15.6">
      <c r="D64" t="s">
        <v>79</v>
      </c>
      <c r="E64">
        <v>1900</v>
      </c>
      <c r="G64" s="12" t="s">
        <v>104</v>
      </c>
      <c r="H64" s="13">
        <v>44874</v>
      </c>
      <c r="I64" s="12" t="s">
        <v>95</v>
      </c>
      <c r="J64" s="12" t="s">
        <v>96</v>
      </c>
      <c r="K64" s="12">
        <v>37</v>
      </c>
      <c r="L64" s="14"/>
    </row>
    <row r="65" spans="3:12" ht="15.6">
      <c r="D65" t="s">
        <v>80</v>
      </c>
      <c r="E65">
        <v>2000</v>
      </c>
      <c r="G65" s="12" t="s">
        <v>105</v>
      </c>
      <c r="H65" s="13">
        <v>44875</v>
      </c>
      <c r="I65" s="12" t="s">
        <v>98</v>
      </c>
      <c r="J65" s="12" t="s">
        <v>99</v>
      </c>
      <c r="K65" s="12">
        <v>79</v>
      </c>
      <c r="L65" s="14"/>
    </row>
    <row r="66" spans="3:12" ht="15.6">
      <c r="D66" t="s">
        <v>77</v>
      </c>
      <c r="E66">
        <v>2100</v>
      </c>
      <c r="G66" s="12" t="s">
        <v>106</v>
      </c>
      <c r="H66" s="13">
        <v>44874</v>
      </c>
      <c r="I66" s="12" t="s">
        <v>95</v>
      </c>
      <c r="J66" s="12" t="s">
        <v>96</v>
      </c>
      <c r="K66" s="12">
        <v>5</v>
      </c>
      <c r="L66" s="14"/>
    </row>
    <row r="67" spans="3:12" ht="15.6">
      <c r="G67" s="12" t="s">
        <v>107</v>
      </c>
      <c r="H67" s="13">
        <v>44874</v>
      </c>
      <c r="I67" s="12" t="s">
        <v>95</v>
      </c>
      <c r="J67" s="12" t="s">
        <v>96</v>
      </c>
      <c r="K67" s="12">
        <v>84</v>
      </c>
      <c r="L67" s="14"/>
    </row>
    <row r="68" spans="3:12" ht="15.6">
      <c r="C68" t="s">
        <v>83</v>
      </c>
      <c r="D68" t="s">
        <v>77</v>
      </c>
      <c r="E68">
        <f>SUMIF(D57:D66,D68,E57:E66)</f>
        <v>6600</v>
      </c>
      <c r="G68" s="12" t="s">
        <v>108</v>
      </c>
      <c r="H68" s="13">
        <v>44872</v>
      </c>
      <c r="I68" s="12" t="s">
        <v>92</v>
      </c>
      <c r="J68" s="12" t="s">
        <v>93</v>
      </c>
      <c r="K68" s="12">
        <v>58</v>
      </c>
      <c r="L68" s="14"/>
    </row>
    <row r="69" spans="3:12" ht="15.6">
      <c r="D69" t="s">
        <v>79</v>
      </c>
      <c r="E69">
        <f>SUMIF(D57:D66,D69,E57:E66)</f>
        <v>3300</v>
      </c>
      <c r="G69" s="12" t="s">
        <v>109</v>
      </c>
      <c r="H69" s="13">
        <v>44874</v>
      </c>
      <c r="I69" s="12" t="s">
        <v>95</v>
      </c>
      <c r="J69" s="12" t="s">
        <v>96</v>
      </c>
      <c r="K69" s="12">
        <v>86</v>
      </c>
      <c r="L69" s="14"/>
    </row>
    <row r="70" spans="3:12" ht="15.6">
      <c r="G70" s="12" t="s">
        <v>110</v>
      </c>
      <c r="H70" s="13">
        <v>44874</v>
      </c>
      <c r="I70" s="12" t="s">
        <v>95</v>
      </c>
      <c r="J70" s="12" t="s">
        <v>96</v>
      </c>
      <c r="K70" s="12">
        <v>44</v>
      </c>
      <c r="L70" s="14"/>
    </row>
    <row r="71" spans="3:12" ht="15.6">
      <c r="C71" t="s">
        <v>84</v>
      </c>
      <c r="D71" t="s">
        <v>77</v>
      </c>
      <c r="E71">
        <f>COUNTIF(D57:D66,D71)</f>
        <v>4</v>
      </c>
      <c r="G71" s="12" t="s">
        <v>111</v>
      </c>
      <c r="H71" s="13">
        <v>44872</v>
      </c>
      <c r="I71" s="12" t="s">
        <v>92</v>
      </c>
      <c r="J71" s="12" t="s">
        <v>93</v>
      </c>
      <c r="K71" s="12">
        <v>36</v>
      </c>
      <c r="L71" s="14"/>
    </row>
    <row r="72" spans="3:12" ht="15.6">
      <c r="G72" s="12" t="s">
        <v>112</v>
      </c>
      <c r="H72" s="13">
        <v>44875</v>
      </c>
      <c r="I72" s="12" t="s">
        <v>98</v>
      </c>
      <c r="J72" s="12" t="s">
        <v>99</v>
      </c>
      <c r="K72" s="12">
        <v>53</v>
      </c>
      <c r="L72" s="14"/>
    </row>
    <row r="73" spans="3:12" ht="15.6">
      <c r="G73" s="12" t="s">
        <v>113</v>
      </c>
      <c r="H73" s="13">
        <v>44874</v>
      </c>
      <c r="I73" s="12" t="s">
        <v>95</v>
      </c>
      <c r="J73" s="12" t="s">
        <v>96</v>
      </c>
      <c r="K73" s="12">
        <v>29</v>
      </c>
      <c r="L73" s="14"/>
    </row>
    <row r="74" spans="3:12" ht="15.6">
      <c r="G74" s="12" t="s">
        <v>114</v>
      </c>
      <c r="H74" s="13">
        <v>44872</v>
      </c>
      <c r="I74" s="12" t="s">
        <v>92</v>
      </c>
      <c r="J74" s="12" t="s">
        <v>93</v>
      </c>
      <c r="K74" s="12">
        <v>22</v>
      </c>
      <c r="L74" s="14"/>
    </row>
    <row r="75" spans="3:12" ht="15.6">
      <c r="G75" s="12" t="s">
        <v>115</v>
      </c>
      <c r="H75" s="13">
        <v>44875</v>
      </c>
      <c r="I75" s="12" t="s">
        <v>98</v>
      </c>
      <c r="J75" s="12" t="s">
        <v>99</v>
      </c>
      <c r="K75" s="12">
        <v>44</v>
      </c>
      <c r="L75" s="14"/>
    </row>
    <row r="76" spans="3:12" ht="15.6">
      <c r="G76" s="12" t="s">
        <v>116</v>
      </c>
      <c r="H76" s="13">
        <v>44872</v>
      </c>
      <c r="I76" s="12" t="s">
        <v>92</v>
      </c>
      <c r="J76" s="12" t="s">
        <v>93</v>
      </c>
      <c r="K76" s="12">
        <v>89</v>
      </c>
      <c r="L76" s="14"/>
    </row>
    <row r="78" spans="3:12" ht="15.6">
      <c r="I78" s="15" t="s">
        <v>117</v>
      </c>
      <c r="J78" s="15" t="s">
        <v>99</v>
      </c>
      <c r="K78">
        <f>SUMIF(J57:J76,J78,K57:K76)</f>
        <v>308</v>
      </c>
    </row>
    <row r="79" spans="3:12" ht="15.6">
      <c r="I79" s="15" t="s">
        <v>118</v>
      </c>
      <c r="J79" s="15" t="s">
        <v>93</v>
      </c>
      <c r="K79">
        <f>COUNTIF(J57:J76,J79)</f>
        <v>7</v>
      </c>
      <c r="L79">
        <f>COUNTIF(J57:J76,J62)</f>
        <v>5</v>
      </c>
    </row>
    <row r="80" spans="3:12" ht="15.6">
      <c r="I80" s="15" t="s">
        <v>121</v>
      </c>
      <c r="J80">
        <f>COUNT(K57:K76)</f>
        <v>20</v>
      </c>
      <c r="K80">
        <f>COUNT(G57:G76)</f>
        <v>0</v>
      </c>
      <c r="L80" t="s">
        <v>119</v>
      </c>
    </row>
    <row r="81" spans="1:13" ht="15.6">
      <c r="I81" s="15" t="s">
        <v>122</v>
      </c>
      <c r="J81">
        <f>COUNTA(G57:G76)</f>
        <v>20</v>
      </c>
      <c r="L81" t="s">
        <v>120</v>
      </c>
    </row>
    <row r="82" spans="1:13" ht="15.6">
      <c r="H82" t="s">
        <v>123</v>
      </c>
      <c r="I82" s="15"/>
      <c r="J82">
        <f>COUNTBLANK(K57:K76)</f>
        <v>0</v>
      </c>
      <c r="K82">
        <f>COUNTBLANK(L57:L76)</f>
        <v>20</v>
      </c>
    </row>
    <row r="83" spans="1:13" ht="15.6">
      <c r="I83" s="15" t="s">
        <v>26</v>
      </c>
      <c r="J83">
        <f>COUNT(K57:K76)</f>
        <v>20</v>
      </c>
    </row>
    <row r="84" spans="1:13">
      <c r="H84" t="s">
        <v>124</v>
      </c>
      <c r="J84" t="s">
        <v>126</v>
      </c>
      <c r="K84">
        <f>SUMIF(J57:J76,J84,K57:K76)</f>
        <v>347</v>
      </c>
    </row>
    <row r="85" spans="1:13">
      <c r="J85" t="s">
        <v>99</v>
      </c>
      <c r="K85">
        <f>SUMIF(J58:J77,J85,K58:K77)</f>
        <v>308</v>
      </c>
    </row>
    <row r="86" spans="1:13">
      <c r="J86" t="s">
        <v>125</v>
      </c>
      <c r="K86">
        <f>SUMIF(J59:J78,J86,K59:K78)</f>
        <v>303</v>
      </c>
    </row>
    <row r="88" spans="1:13" ht="23.4">
      <c r="A88" s="18" t="s">
        <v>129</v>
      </c>
      <c r="B88" s="18"/>
      <c r="C88" s="18"/>
    </row>
    <row r="89" spans="1:13">
      <c r="A89" s="25" t="s">
        <v>156</v>
      </c>
      <c r="D89" t="s">
        <v>130</v>
      </c>
      <c r="E89" t="s">
        <v>135</v>
      </c>
      <c r="F89" t="s">
        <v>140</v>
      </c>
      <c r="H89" s="9" t="s">
        <v>157</v>
      </c>
      <c r="K89" s="55" t="s">
        <v>159</v>
      </c>
      <c r="L89" s="55"/>
      <c r="M89" s="55"/>
    </row>
    <row r="90" spans="1:13">
      <c r="A90" s="25" t="s">
        <v>160</v>
      </c>
      <c r="D90" t="s">
        <v>131</v>
      </c>
      <c r="E90" t="s">
        <v>136</v>
      </c>
      <c r="F90" t="s">
        <v>141</v>
      </c>
      <c r="H90" t="s">
        <v>144</v>
      </c>
      <c r="I90" t="s">
        <v>145</v>
      </c>
      <c r="J90" t="s">
        <v>146</v>
      </c>
      <c r="K90">
        <f>SEARCH("-",F90,1)</f>
        <v>7</v>
      </c>
    </row>
    <row r="91" spans="1:13">
      <c r="A91" s="25" t="s">
        <v>161</v>
      </c>
      <c r="D91" t="s">
        <v>132</v>
      </c>
      <c r="E91" t="s">
        <v>137</v>
      </c>
      <c r="F91" t="s">
        <v>143</v>
      </c>
      <c r="H91" t="s">
        <v>147</v>
      </c>
      <c r="I91" t="s">
        <v>148</v>
      </c>
      <c r="J91" t="s">
        <v>149</v>
      </c>
      <c r="K91">
        <f t="shared" ref="K91:K92" si="11">SEARCH("-",F91,1)</f>
        <v>6</v>
      </c>
    </row>
    <row r="92" spans="1:13">
      <c r="A92" s="25" t="s">
        <v>162</v>
      </c>
      <c r="D92" t="s">
        <v>133</v>
      </c>
      <c r="E92" t="s">
        <v>138</v>
      </c>
      <c r="F92" t="s">
        <v>142</v>
      </c>
      <c r="H92" t="s">
        <v>150</v>
      </c>
      <c r="I92" t="s">
        <v>151</v>
      </c>
      <c r="J92" t="s">
        <v>152</v>
      </c>
      <c r="K92">
        <f t="shared" si="11"/>
        <v>5</v>
      </c>
    </row>
    <row r="93" spans="1:13">
      <c r="A93" s="25" t="s">
        <v>163</v>
      </c>
      <c r="D93" t="s">
        <v>134</v>
      </c>
      <c r="E93" t="s">
        <v>139</v>
      </c>
      <c r="H93" t="s">
        <v>153</v>
      </c>
      <c r="I93" t="s">
        <v>154</v>
      </c>
      <c r="J93" t="s">
        <v>155</v>
      </c>
    </row>
    <row r="94" spans="1:13">
      <c r="A94" s="25" t="s">
        <v>164</v>
      </c>
    </row>
    <row r="95" spans="1:13">
      <c r="H95" t="s">
        <v>158</v>
      </c>
    </row>
    <row r="96" spans="1:13">
      <c r="F96" s="9" t="s">
        <v>62</v>
      </c>
    </row>
    <row r="97" spans="2:13">
      <c r="F97" t="str">
        <f>LEFT(F89,SEARCH("-",F89,1)-1)</f>
        <v>dress</v>
      </c>
    </row>
    <row r="98" spans="2:13">
      <c r="F98" t="str">
        <f t="shared" ref="F98:F99" si="12">LEFT(F90,SEARCH("-",F90,1)-1)</f>
        <v>Tshirt</v>
      </c>
    </row>
    <row r="99" spans="2:13">
      <c r="F99" t="str">
        <f t="shared" si="12"/>
        <v>shirt</v>
      </c>
    </row>
    <row r="100" spans="2:13">
      <c r="B100" s="9" t="s">
        <v>165</v>
      </c>
      <c r="C100" s="9" t="s">
        <v>166</v>
      </c>
      <c r="D100" s="9" t="s">
        <v>167</v>
      </c>
      <c r="E100" s="9" t="s">
        <v>168</v>
      </c>
      <c r="F100" s="17" t="s">
        <v>174</v>
      </c>
      <c r="G100" s="17" t="s">
        <v>162</v>
      </c>
      <c r="H100" s="17" t="s">
        <v>176</v>
      </c>
      <c r="I100" s="17" t="s">
        <v>177</v>
      </c>
      <c r="J100" s="17" t="s">
        <v>178</v>
      </c>
      <c r="K100" s="17" t="s">
        <v>179</v>
      </c>
      <c r="L100" s="17" t="s">
        <v>180</v>
      </c>
      <c r="M100" s="17" t="s">
        <v>181</v>
      </c>
    </row>
    <row r="101" spans="2:13">
      <c r="B101" t="s">
        <v>169</v>
      </c>
      <c r="C101">
        <v>57</v>
      </c>
      <c r="D101">
        <v>79</v>
      </c>
      <c r="E101">
        <v>63</v>
      </c>
      <c r="F101">
        <f>IF(E101&lt;100,E101+50,E101-50)</f>
        <v>113</v>
      </c>
      <c r="G101">
        <f>IF(D101&gt;70,IF(C101&gt;60,C101+10,D101-20))</f>
        <v>59</v>
      </c>
      <c r="H101" t="b">
        <f>AND(C101&gt;60,D101&gt;70)</f>
        <v>0</v>
      </c>
      <c r="I101" t="b">
        <f>OR(C101&gt;50,D101&gt;90)</f>
        <v>1</v>
      </c>
      <c r="J101">
        <f>IF(AND(C101&gt;60,D101&gt;70),C101+50,D101-20)</f>
        <v>59</v>
      </c>
      <c r="K101">
        <f>IF(OR(C101&gt;60,D101&gt;70),C101+50,D101-20)</f>
        <v>107</v>
      </c>
      <c r="L101">
        <f>IF(AND(C101&gt;50,D101&gt;80,E101&gt;60),C101+20,D101+30)</f>
        <v>109</v>
      </c>
      <c r="M101">
        <f>IF(OR(C101&gt;50,D101&gt;80,E101&gt;60),C101+20,D101+30)</f>
        <v>77</v>
      </c>
    </row>
    <row r="102" spans="2:13">
      <c r="B102" t="s">
        <v>170</v>
      </c>
      <c r="C102">
        <v>98</v>
      </c>
      <c r="D102">
        <v>89</v>
      </c>
      <c r="E102">
        <v>56</v>
      </c>
      <c r="F102">
        <f t="shared" ref="F102:F109" si="13">IF(E102&lt;100,E102+50,E102-50)</f>
        <v>106</v>
      </c>
      <c r="G102">
        <f t="shared" ref="G102:G104" si="14">IF(D102&gt;70,IF(C102&gt;60,C102+10,D102-20))</f>
        <v>108</v>
      </c>
      <c r="H102" t="b">
        <f t="shared" ref="H102:H112" si="15">AND(C102&gt;60,D102&gt;70)</f>
        <v>1</v>
      </c>
      <c r="I102" t="b">
        <f t="shared" ref="I102:I112" si="16">OR(C102&gt;50,D102&gt;90)</f>
        <v>1</v>
      </c>
      <c r="J102">
        <f t="shared" ref="J102:J112" si="17">IF(AND(C102&gt;60,D102&gt;70),C102+50,D102-20)</f>
        <v>148</v>
      </c>
      <c r="K102">
        <f t="shared" ref="K102:K112" si="18">IF(OR(C102&gt;60,D102&gt;70),C102+50,D102-20)</f>
        <v>148</v>
      </c>
      <c r="L102">
        <f t="shared" ref="L102:L112" si="19">IF(AND(C102&gt;50,D102&gt;80,E102&gt;60),C102+20,D102+30)</f>
        <v>119</v>
      </c>
      <c r="M102">
        <f t="shared" ref="M102:M112" si="20">IF(OR(C102&gt;50,D102&gt;80,E102&gt;60),C102+20,D102+30)</f>
        <v>118</v>
      </c>
    </row>
    <row r="103" spans="2:13">
      <c r="B103" t="s">
        <v>171</v>
      </c>
      <c r="C103">
        <v>89</v>
      </c>
      <c r="D103">
        <v>57</v>
      </c>
      <c r="E103">
        <v>89</v>
      </c>
      <c r="F103">
        <f t="shared" si="13"/>
        <v>139</v>
      </c>
      <c r="G103" t="b">
        <f>IF(D103&gt;70,IF(C103&gt;60,C103+10,D103-20))</f>
        <v>0</v>
      </c>
      <c r="H103" t="b">
        <f t="shared" si="15"/>
        <v>0</v>
      </c>
      <c r="I103" t="b">
        <f t="shared" si="16"/>
        <v>1</v>
      </c>
      <c r="J103">
        <f t="shared" si="17"/>
        <v>37</v>
      </c>
      <c r="K103">
        <f t="shared" si="18"/>
        <v>139</v>
      </c>
      <c r="L103">
        <f t="shared" si="19"/>
        <v>87</v>
      </c>
      <c r="M103">
        <f t="shared" si="20"/>
        <v>109</v>
      </c>
    </row>
    <row r="104" spans="2:13">
      <c r="B104" t="s">
        <v>172</v>
      </c>
      <c r="C104">
        <v>74</v>
      </c>
      <c r="D104">
        <v>85</v>
      </c>
      <c r="E104">
        <v>75</v>
      </c>
      <c r="F104">
        <f t="shared" si="13"/>
        <v>125</v>
      </c>
      <c r="G104">
        <f t="shared" si="14"/>
        <v>84</v>
      </c>
      <c r="H104" t="b">
        <f t="shared" si="15"/>
        <v>1</v>
      </c>
      <c r="I104" t="b">
        <f t="shared" si="16"/>
        <v>1</v>
      </c>
      <c r="J104">
        <f t="shared" si="17"/>
        <v>124</v>
      </c>
      <c r="K104">
        <f t="shared" si="18"/>
        <v>124</v>
      </c>
      <c r="L104">
        <f t="shared" si="19"/>
        <v>94</v>
      </c>
      <c r="M104">
        <f t="shared" si="20"/>
        <v>94</v>
      </c>
    </row>
    <row r="105" spans="2:13">
      <c r="B105" t="s">
        <v>173</v>
      </c>
      <c r="C105">
        <v>56</v>
      </c>
      <c r="D105">
        <v>45</v>
      </c>
      <c r="E105">
        <v>35</v>
      </c>
      <c r="F105">
        <f t="shared" si="13"/>
        <v>85</v>
      </c>
      <c r="G105" t="s">
        <v>175</v>
      </c>
      <c r="H105" t="b">
        <f t="shared" si="15"/>
        <v>0</v>
      </c>
      <c r="I105" t="b">
        <f t="shared" si="16"/>
        <v>1</v>
      </c>
      <c r="J105">
        <f t="shared" si="17"/>
        <v>25</v>
      </c>
      <c r="K105">
        <f t="shared" si="18"/>
        <v>25</v>
      </c>
      <c r="L105">
        <f t="shared" si="19"/>
        <v>75</v>
      </c>
      <c r="M105">
        <f t="shared" si="20"/>
        <v>76</v>
      </c>
    </row>
    <row r="106" spans="2:13">
      <c r="B106" t="s">
        <v>43</v>
      </c>
      <c r="C106">
        <v>94</v>
      </c>
      <c r="D106">
        <v>89</v>
      </c>
      <c r="E106">
        <v>74</v>
      </c>
      <c r="F106">
        <f t="shared" si="13"/>
        <v>124</v>
      </c>
      <c r="H106" t="b">
        <f t="shared" si="15"/>
        <v>1</v>
      </c>
      <c r="I106" t="b">
        <f t="shared" si="16"/>
        <v>1</v>
      </c>
      <c r="J106">
        <f t="shared" si="17"/>
        <v>144</v>
      </c>
      <c r="K106">
        <f t="shared" si="18"/>
        <v>144</v>
      </c>
      <c r="L106">
        <f t="shared" si="19"/>
        <v>114</v>
      </c>
      <c r="M106">
        <f t="shared" si="20"/>
        <v>114</v>
      </c>
    </row>
    <row r="107" spans="2:13">
      <c r="B107" t="s">
        <v>169</v>
      </c>
      <c r="C107">
        <v>79</v>
      </c>
      <c r="D107">
        <v>79</v>
      </c>
      <c r="E107">
        <v>150</v>
      </c>
      <c r="F107">
        <f t="shared" si="13"/>
        <v>100</v>
      </c>
      <c r="H107" t="b">
        <f t="shared" si="15"/>
        <v>1</v>
      </c>
      <c r="I107" t="b">
        <f t="shared" si="16"/>
        <v>1</v>
      </c>
      <c r="J107">
        <f t="shared" si="17"/>
        <v>129</v>
      </c>
      <c r="K107">
        <f t="shared" si="18"/>
        <v>129</v>
      </c>
      <c r="L107">
        <f t="shared" si="19"/>
        <v>109</v>
      </c>
      <c r="M107">
        <f t="shared" si="20"/>
        <v>99</v>
      </c>
    </row>
    <row r="108" spans="2:13">
      <c r="B108" t="s">
        <v>170</v>
      </c>
      <c r="C108">
        <v>89</v>
      </c>
      <c r="D108">
        <v>89</v>
      </c>
      <c r="E108">
        <v>105</v>
      </c>
      <c r="F108">
        <f t="shared" si="13"/>
        <v>55</v>
      </c>
      <c r="H108" t="b">
        <f t="shared" si="15"/>
        <v>1</v>
      </c>
      <c r="I108" t="b">
        <f t="shared" si="16"/>
        <v>1</v>
      </c>
      <c r="J108">
        <f t="shared" si="17"/>
        <v>139</v>
      </c>
      <c r="K108">
        <f t="shared" si="18"/>
        <v>139</v>
      </c>
      <c r="L108">
        <f t="shared" si="19"/>
        <v>109</v>
      </c>
      <c r="M108">
        <f t="shared" si="20"/>
        <v>109</v>
      </c>
    </row>
    <row r="109" spans="2:13">
      <c r="B109" t="s">
        <v>171</v>
      </c>
      <c r="C109">
        <v>57</v>
      </c>
      <c r="D109">
        <v>57</v>
      </c>
      <c r="E109">
        <v>107</v>
      </c>
      <c r="F109">
        <f t="shared" si="13"/>
        <v>57</v>
      </c>
      <c r="H109" t="b">
        <f t="shared" si="15"/>
        <v>0</v>
      </c>
      <c r="I109" t="b">
        <f t="shared" si="16"/>
        <v>1</v>
      </c>
      <c r="J109">
        <f t="shared" si="17"/>
        <v>37</v>
      </c>
      <c r="K109">
        <f t="shared" si="18"/>
        <v>37</v>
      </c>
      <c r="L109">
        <f t="shared" si="19"/>
        <v>87</v>
      </c>
      <c r="M109">
        <f t="shared" si="20"/>
        <v>77</v>
      </c>
    </row>
    <row r="110" spans="2:13">
      <c r="B110" t="s">
        <v>172</v>
      </c>
      <c r="C110">
        <v>85</v>
      </c>
      <c r="D110">
        <v>85</v>
      </c>
      <c r="H110" t="b">
        <f t="shared" si="15"/>
        <v>1</v>
      </c>
      <c r="I110" t="b">
        <f t="shared" si="16"/>
        <v>1</v>
      </c>
      <c r="J110">
        <f t="shared" si="17"/>
        <v>135</v>
      </c>
      <c r="K110">
        <f t="shared" si="18"/>
        <v>135</v>
      </c>
      <c r="L110">
        <f t="shared" si="19"/>
        <v>115</v>
      </c>
      <c r="M110">
        <f t="shared" si="20"/>
        <v>105</v>
      </c>
    </row>
    <row r="111" spans="2:13">
      <c r="B111" t="s">
        <v>173</v>
      </c>
      <c r="C111">
        <v>45</v>
      </c>
      <c r="D111">
        <v>45</v>
      </c>
      <c r="H111" t="b">
        <f t="shared" si="15"/>
        <v>0</v>
      </c>
      <c r="I111" t="b">
        <f t="shared" si="16"/>
        <v>0</v>
      </c>
      <c r="J111">
        <f t="shared" si="17"/>
        <v>25</v>
      </c>
      <c r="K111">
        <f t="shared" si="18"/>
        <v>25</v>
      </c>
      <c r="L111">
        <f t="shared" si="19"/>
        <v>75</v>
      </c>
      <c r="M111">
        <f t="shared" si="20"/>
        <v>75</v>
      </c>
    </row>
    <row r="112" spans="2:13">
      <c r="B112" t="s">
        <v>43</v>
      </c>
      <c r="C112">
        <v>89</v>
      </c>
      <c r="D112">
        <v>89</v>
      </c>
      <c r="H112" t="b">
        <f t="shared" si="15"/>
        <v>1</v>
      </c>
      <c r="I112" t="b">
        <f t="shared" si="16"/>
        <v>1</v>
      </c>
      <c r="J112">
        <f t="shared" si="17"/>
        <v>139</v>
      </c>
      <c r="K112">
        <f t="shared" si="18"/>
        <v>139</v>
      </c>
      <c r="L112">
        <f t="shared" si="19"/>
        <v>119</v>
      </c>
      <c r="M112">
        <f t="shared" si="20"/>
        <v>109</v>
      </c>
    </row>
    <row r="115" spans="1:27" ht="25.8">
      <c r="A115" s="56" t="s">
        <v>182</v>
      </c>
      <c r="B115" s="56"/>
      <c r="C115" s="56"/>
    </row>
    <row r="116" spans="1:27">
      <c r="A116" s="25" t="s">
        <v>117</v>
      </c>
      <c r="C116" t="s">
        <v>184</v>
      </c>
    </row>
    <row r="117" spans="1:27">
      <c r="A117" s="25" t="s">
        <v>183</v>
      </c>
    </row>
    <row r="118" spans="1:27">
      <c r="C118" t="s">
        <v>185</v>
      </c>
    </row>
    <row r="123" spans="1:27" ht="23.4">
      <c r="A123" s="57" t="s">
        <v>186</v>
      </c>
      <c r="B123" s="57"/>
      <c r="C123" s="57"/>
    </row>
    <row r="124" spans="1:27">
      <c r="A124" s="25" t="s">
        <v>187</v>
      </c>
    </row>
    <row r="125" spans="1:27">
      <c r="A125" s="25" t="s">
        <v>188</v>
      </c>
    </row>
    <row r="126" spans="1:27">
      <c r="A126" s="25" t="s">
        <v>189</v>
      </c>
    </row>
    <row r="127" spans="1:27">
      <c r="A127" s="25" t="s">
        <v>192</v>
      </c>
      <c r="B127" t="s">
        <v>193</v>
      </c>
      <c r="C127" t="s">
        <v>190</v>
      </c>
      <c r="D127">
        <v>1</v>
      </c>
      <c r="E127">
        <v>2</v>
      </c>
      <c r="F127">
        <v>3</v>
      </c>
      <c r="G127">
        <v>4</v>
      </c>
      <c r="H127">
        <v>5</v>
      </c>
      <c r="I127">
        <v>6</v>
      </c>
      <c r="J127">
        <v>7</v>
      </c>
      <c r="K127">
        <v>8</v>
      </c>
      <c r="L127">
        <v>9</v>
      </c>
      <c r="M127">
        <v>10</v>
      </c>
      <c r="N127">
        <v>11</v>
      </c>
      <c r="O127">
        <v>12</v>
      </c>
      <c r="P127">
        <v>13</v>
      </c>
      <c r="Q127">
        <v>14</v>
      </c>
      <c r="R127">
        <v>15</v>
      </c>
      <c r="S127">
        <v>16</v>
      </c>
      <c r="T127">
        <v>17</v>
      </c>
      <c r="U127">
        <v>18</v>
      </c>
      <c r="V127">
        <v>19</v>
      </c>
      <c r="W127">
        <v>20</v>
      </c>
      <c r="X127">
        <v>21</v>
      </c>
      <c r="Y127">
        <v>22</v>
      </c>
      <c r="Z127" t="s">
        <v>198</v>
      </c>
      <c r="AA127" t="s">
        <v>199</v>
      </c>
    </row>
    <row r="128" spans="1:27">
      <c r="A128" s="25" t="s">
        <v>195</v>
      </c>
      <c r="C128">
        <v>1</v>
      </c>
      <c r="D128" s="23" t="s">
        <v>191</v>
      </c>
      <c r="E128" s="23" t="s">
        <v>191</v>
      </c>
      <c r="F128" s="23" t="s">
        <v>191</v>
      </c>
      <c r="G128" s="23" t="s">
        <v>191</v>
      </c>
      <c r="H128" s="23" t="s">
        <v>191</v>
      </c>
      <c r="I128" t="s">
        <v>191</v>
      </c>
      <c r="J128" t="s">
        <v>191</v>
      </c>
      <c r="K128" t="s">
        <v>191</v>
      </c>
      <c r="L128" t="s">
        <v>191</v>
      </c>
      <c r="M128" t="s">
        <v>200</v>
      </c>
      <c r="N128" t="s">
        <v>191</v>
      </c>
      <c r="O128" t="s">
        <v>191</v>
      </c>
      <c r="P128" t="s">
        <v>191</v>
      </c>
      <c r="Q128" t="s">
        <v>191</v>
      </c>
      <c r="R128" t="s">
        <v>191</v>
      </c>
      <c r="S128" t="s">
        <v>191</v>
      </c>
      <c r="T128" t="s">
        <v>191</v>
      </c>
      <c r="U128" t="s">
        <v>191</v>
      </c>
      <c r="V128" t="s">
        <v>200</v>
      </c>
      <c r="W128" t="s">
        <v>191</v>
      </c>
      <c r="X128" t="s">
        <v>191</v>
      </c>
      <c r="Y128" t="s">
        <v>191</v>
      </c>
      <c r="Z128">
        <f>COUNTIF(D128:Y128,"P")</f>
        <v>20</v>
      </c>
      <c r="AA128">
        <f>COUNTIF(D128:Y128,"A")</f>
        <v>2</v>
      </c>
    </row>
    <row r="129" spans="1:27">
      <c r="A129" s="25" t="s">
        <v>196</v>
      </c>
      <c r="C129">
        <v>2</v>
      </c>
      <c r="D129" s="23" t="s">
        <v>191</v>
      </c>
      <c r="E129" s="23" t="s">
        <v>191</v>
      </c>
      <c r="F129" s="23" t="s">
        <v>191</v>
      </c>
      <c r="G129" s="23" t="s">
        <v>191</v>
      </c>
      <c r="H129" s="23" t="s">
        <v>191</v>
      </c>
      <c r="I129" t="s">
        <v>191</v>
      </c>
      <c r="J129" t="s">
        <v>191</v>
      </c>
      <c r="K129" t="s">
        <v>191</v>
      </c>
      <c r="L129" t="s">
        <v>191</v>
      </c>
      <c r="M129" t="s">
        <v>191</v>
      </c>
      <c r="N129" t="s">
        <v>200</v>
      </c>
      <c r="O129" t="s">
        <v>191</v>
      </c>
      <c r="P129" t="s">
        <v>191</v>
      </c>
      <c r="Q129" t="s">
        <v>191</v>
      </c>
      <c r="R129" t="s">
        <v>191</v>
      </c>
      <c r="S129" t="s">
        <v>191</v>
      </c>
      <c r="T129" t="s">
        <v>191</v>
      </c>
      <c r="U129" t="s">
        <v>191</v>
      </c>
      <c r="V129" t="s">
        <v>191</v>
      </c>
      <c r="W129" t="s">
        <v>191</v>
      </c>
      <c r="X129" t="s">
        <v>191</v>
      </c>
      <c r="Y129" t="s">
        <v>191</v>
      </c>
      <c r="Z129">
        <f t="shared" ref="Z129:Z137" si="21">COUNTIF(D129:Y129,"P")</f>
        <v>21</v>
      </c>
      <c r="AA129">
        <f t="shared" ref="AA129:AA137" si="22">COUNTIF(D129:Y129,"A")</f>
        <v>1</v>
      </c>
    </row>
    <row r="130" spans="1:27">
      <c r="A130" s="25" t="s">
        <v>197</v>
      </c>
      <c r="C130">
        <v>3</v>
      </c>
      <c r="D130" s="23" t="s">
        <v>191</v>
      </c>
      <c r="E130" s="23" t="s">
        <v>194</v>
      </c>
      <c r="F130" s="23" t="s">
        <v>191</v>
      </c>
      <c r="G130" s="23" t="s">
        <v>191</v>
      </c>
      <c r="H130" s="23" t="s">
        <v>191</v>
      </c>
      <c r="I130" t="s">
        <v>191</v>
      </c>
      <c r="J130" t="s">
        <v>200</v>
      </c>
      <c r="K130" t="s">
        <v>200</v>
      </c>
      <c r="L130" t="s">
        <v>200</v>
      </c>
      <c r="M130" t="s">
        <v>191</v>
      </c>
      <c r="N130" t="s">
        <v>191</v>
      </c>
      <c r="O130" t="s">
        <v>191</v>
      </c>
      <c r="P130" t="s">
        <v>191</v>
      </c>
      <c r="Q130" t="s">
        <v>191</v>
      </c>
      <c r="R130" t="s">
        <v>191</v>
      </c>
      <c r="S130" t="s">
        <v>191</v>
      </c>
      <c r="T130" t="s">
        <v>200</v>
      </c>
      <c r="U130" t="s">
        <v>191</v>
      </c>
      <c r="V130" t="s">
        <v>191</v>
      </c>
      <c r="W130" t="s">
        <v>191</v>
      </c>
      <c r="X130" t="s">
        <v>191</v>
      </c>
      <c r="Y130" t="s">
        <v>191</v>
      </c>
      <c r="Z130">
        <f t="shared" si="21"/>
        <v>17</v>
      </c>
      <c r="AA130">
        <f t="shared" si="22"/>
        <v>5</v>
      </c>
    </row>
    <row r="131" spans="1:27">
      <c r="C131">
        <v>4</v>
      </c>
      <c r="D131" s="23" t="s">
        <v>191</v>
      </c>
      <c r="E131" s="23" t="s">
        <v>191</v>
      </c>
      <c r="F131" s="23" t="s">
        <v>191</v>
      </c>
      <c r="G131" s="23" t="s">
        <v>191</v>
      </c>
      <c r="H131" s="23" t="s">
        <v>191</v>
      </c>
      <c r="I131" t="s">
        <v>194</v>
      </c>
      <c r="J131" t="s">
        <v>191</v>
      </c>
      <c r="K131" t="s">
        <v>191</v>
      </c>
      <c r="L131" t="s">
        <v>191</v>
      </c>
      <c r="M131" t="s">
        <v>191</v>
      </c>
      <c r="N131" t="s">
        <v>191</v>
      </c>
      <c r="O131" t="s">
        <v>191</v>
      </c>
      <c r="P131" t="s">
        <v>191</v>
      </c>
      <c r="Q131" t="s">
        <v>191</v>
      </c>
      <c r="R131" t="s">
        <v>191</v>
      </c>
      <c r="S131" t="s">
        <v>191</v>
      </c>
      <c r="T131" t="s">
        <v>191</v>
      </c>
      <c r="U131" t="s">
        <v>191</v>
      </c>
      <c r="V131" t="s">
        <v>191</v>
      </c>
      <c r="W131" t="s">
        <v>200</v>
      </c>
      <c r="X131" t="s">
        <v>191</v>
      </c>
      <c r="Y131" t="s">
        <v>200</v>
      </c>
      <c r="Z131">
        <f t="shared" si="21"/>
        <v>19</v>
      </c>
      <c r="AA131">
        <f t="shared" si="22"/>
        <v>3</v>
      </c>
    </row>
    <row r="132" spans="1:27">
      <c r="C132">
        <v>5</v>
      </c>
      <c r="D132" s="23" t="s">
        <v>191</v>
      </c>
      <c r="E132" s="23" t="s">
        <v>191</v>
      </c>
      <c r="F132" s="23" t="s">
        <v>191</v>
      </c>
      <c r="G132" s="23" t="s">
        <v>191</v>
      </c>
      <c r="H132" s="23" t="s">
        <v>191</v>
      </c>
      <c r="I132" t="s">
        <v>191</v>
      </c>
      <c r="J132" t="s">
        <v>191</v>
      </c>
      <c r="K132" t="s">
        <v>191</v>
      </c>
      <c r="L132" t="s">
        <v>191</v>
      </c>
      <c r="M132" t="s">
        <v>191</v>
      </c>
      <c r="N132" t="s">
        <v>191</v>
      </c>
      <c r="O132" t="s">
        <v>191</v>
      </c>
      <c r="P132" t="s">
        <v>191</v>
      </c>
      <c r="Q132" t="s">
        <v>191</v>
      </c>
      <c r="R132" t="s">
        <v>191</v>
      </c>
      <c r="S132" t="s">
        <v>191</v>
      </c>
      <c r="T132" t="s">
        <v>191</v>
      </c>
      <c r="U132" t="s">
        <v>191</v>
      </c>
      <c r="V132" t="s">
        <v>191</v>
      </c>
      <c r="W132" t="s">
        <v>191</v>
      </c>
      <c r="X132" t="s">
        <v>191</v>
      </c>
      <c r="Y132" t="s">
        <v>191</v>
      </c>
      <c r="Z132">
        <f t="shared" si="21"/>
        <v>22</v>
      </c>
      <c r="AA132">
        <f t="shared" si="22"/>
        <v>0</v>
      </c>
    </row>
    <row r="133" spans="1:27">
      <c r="C133">
        <v>6</v>
      </c>
      <c r="D133" s="23" t="s">
        <v>191</v>
      </c>
      <c r="E133" s="23" t="s">
        <v>191</v>
      </c>
      <c r="F133" s="23" t="s">
        <v>191</v>
      </c>
      <c r="G133" s="23" t="s">
        <v>191</v>
      </c>
      <c r="H133" s="23" t="s">
        <v>191</v>
      </c>
      <c r="I133" t="s">
        <v>191</v>
      </c>
      <c r="J133" t="s">
        <v>191</v>
      </c>
      <c r="K133" t="s">
        <v>191</v>
      </c>
      <c r="L133" t="s">
        <v>191</v>
      </c>
      <c r="M133" t="s">
        <v>191</v>
      </c>
      <c r="N133" t="s">
        <v>200</v>
      </c>
      <c r="O133" t="s">
        <v>191</v>
      </c>
      <c r="P133" t="s">
        <v>191</v>
      </c>
      <c r="Q133" t="s">
        <v>191</v>
      </c>
      <c r="R133" t="s">
        <v>191</v>
      </c>
      <c r="S133" t="s">
        <v>191</v>
      </c>
      <c r="T133" t="s">
        <v>200</v>
      </c>
      <c r="U133" t="s">
        <v>191</v>
      </c>
      <c r="V133" t="s">
        <v>191</v>
      </c>
      <c r="W133" t="s">
        <v>191</v>
      </c>
      <c r="X133" t="s">
        <v>191</v>
      </c>
      <c r="Y133" t="s">
        <v>191</v>
      </c>
      <c r="Z133">
        <f t="shared" si="21"/>
        <v>20</v>
      </c>
      <c r="AA133">
        <f t="shared" si="22"/>
        <v>2</v>
      </c>
    </row>
    <row r="134" spans="1:27">
      <c r="C134">
        <v>7</v>
      </c>
      <c r="D134" s="23" t="s">
        <v>191</v>
      </c>
      <c r="E134" s="23" t="s">
        <v>194</v>
      </c>
      <c r="F134" s="23" t="s">
        <v>191</v>
      </c>
      <c r="G134" s="23" t="s">
        <v>191</v>
      </c>
      <c r="H134" s="23" t="s">
        <v>191</v>
      </c>
      <c r="I134" t="s">
        <v>191</v>
      </c>
      <c r="J134" t="s">
        <v>191</v>
      </c>
      <c r="K134" t="s">
        <v>200</v>
      </c>
      <c r="L134" t="s">
        <v>200</v>
      </c>
      <c r="M134" t="s">
        <v>191</v>
      </c>
      <c r="N134" t="s">
        <v>191</v>
      </c>
      <c r="O134" t="s">
        <v>191</v>
      </c>
      <c r="P134" t="s">
        <v>200</v>
      </c>
      <c r="Q134" t="s">
        <v>191</v>
      </c>
      <c r="R134" t="s">
        <v>200</v>
      </c>
      <c r="S134" t="s">
        <v>191</v>
      </c>
      <c r="T134" t="s">
        <v>191</v>
      </c>
      <c r="U134" t="s">
        <v>191</v>
      </c>
      <c r="V134" t="s">
        <v>191</v>
      </c>
      <c r="W134" t="s">
        <v>191</v>
      </c>
      <c r="X134" t="s">
        <v>191</v>
      </c>
      <c r="Y134" t="s">
        <v>191</v>
      </c>
      <c r="Z134">
        <f t="shared" si="21"/>
        <v>17</v>
      </c>
      <c r="AA134">
        <f t="shared" si="22"/>
        <v>5</v>
      </c>
    </row>
    <row r="135" spans="1:27">
      <c r="C135">
        <v>8</v>
      </c>
      <c r="D135" s="23" t="s">
        <v>191</v>
      </c>
      <c r="E135" s="23" t="s">
        <v>191</v>
      </c>
      <c r="F135" s="23" t="s">
        <v>194</v>
      </c>
      <c r="G135" s="23" t="s">
        <v>191</v>
      </c>
      <c r="H135" s="23" t="s">
        <v>191</v>
      </c>
      <c r="I135" t="s">
        <v>191</v>
      </c>
      <c r="J135" t="s">
        <v>200</v>
      </c>
      <c r="K135" t="s">
        <v>191</v>
      </c>
      <c r="L135" t="s">
        <v>191</v>
      </c>
      <c r="M135" t="s">
        <v>191</v>
      </c>
      <c r="N135" t="s">
        <v>191</v>
      </c>
      <c r="O135" t="s">
        <v>191</v>
      </c>
      <c r="P135" t="s">
        <v>191</v>
      </c>
      <c r="Q135" t="s">
        <v>191</v>
      </c>
      <c r="R135" t="s">
        <v>191</v>
      </c>
      <c r="S135" t="s">
        <v>191</v>
      </c>
      <c r="T135" t="s">
        <v>191</v>
      </c>
      <c r="U135" t="s">
        <v>191</v>
      </c>
      <c r="V135" t="s">
        <v>191</v>
      </c>
      <c r="W135" t="s">
        <v>191</v>
      </c>
      <c r="X135" t="s">
        <v>200</v>
      </c>
      <c r="Y135" t="s">
        <v>191</v>
      </c>
      <c r="Z135">
        <f t="shared" si="21"/>
        <v>19</v>
      </c>
      <c r="AA135">
        <f t="shared" si="22"/>
        <v>3</v>
      </c>
    </row>
    <row r="136" spans="1:27">
      <c r="C136">
        <v>9</v>
      </c>
      <c r="D136" s="23" t="s">
        <v>191</v>
      </c>
      <c r="E136" s="23" t="s">
        <v>191</v>
      </c>
      <c r="F136" s="23" t="s">
        <v>191</v>
      </c>
      <c r="G136" s="23" t="s">
        <v>191</v>
      </c>
      <c r="H136" s="23" t="s">
        <v>191</v>
      </c>
      <c r="I136" t="s">
        <v>191</v>
      </c>
      <c r="J136" t="s">
        <v>191</v>
      </c>
      <c r="K136" t="s">
        <v>191</v>
      </c>
      <c r="L136" t="s">
        <v>200</v>
      </c>
      <c r="M136" t="s">
        <v>191</v>
      </c>
      <c r="N136" t="s">
        <v>191</v>
      </c>
      <c r="O136" t="s">
        <v>191</v>
      </c>
      <c r="P136" t="s">
        <v>191</v>
      </c>
      <c r="Q136" t="s">
        <v>191</v>
      </c>
      <c r="R136" t="s">
        <v>191</v>
      </c>
      <c r="S136" t="s">
        <v>191</v>
      </c>
      <c r="T136" t="s">
        <v>191</v>
      </c>
      <c r="U136" t="s">
        <v>191</v>
      </c>
      <c r="V136" t="s">
        <v>191</v>
      </c>
      <c r="W136" t="s">
        <v>191</v>
      </c>
      <c r="X136" t="s">
        <v>191</v>
      </c>
      <c r="Y136" t="s">
        <v>191</v>
      </c>
      <c r="Z136">
        <f t="shared" si="21"/>
        <v>21</v>
      </c>
      <c r="AA136">
        <f t="shared" si="22"/>
        <v>1</v>
      </c>
    </row>
    <row r="137" spans="1:27">
      <c r="C137">
        <v>10</v>
      </c>
      <c r="D137" s="23" t="s">
        <v>191</v>
      </c>
      <c r="E137" s="23" t="s">
        <v>191</v>
      </c>
      <c r="F137" s="23" t="s">
        <v>191</v>
      </c>
      <c r="G137" s="23" t="s">
        <v>191</v>
      </c>
      <c r="H137" s="23" t="s">
        <v>191</v>
      </c>
      <c r="I137" t="s">
        <v>191</v>
      </c>
      <c r="J137" t="s">
        <v>191</v>
      </c>
      <c r="K137" t="s">
        <v>200</v>
      </c>
      <c r="L137" t="s">
        <v>191</v>
      </c>
      <c r="M137" t="s">
        <v>191</v>
      </c>
      <c r="N137" t="s">
        <v>191</v>
      </c>
      <c r="O137" t="s">
        <v>191</v>
      </c>
      <c r="P137" t="s">
        <v>200</v>
      </c>
      <c r="Q137" t="s">
        <v>191</v>
      </c>
      <c r="R137" t="s">
        <v>200</v>
      </c>
      <c r="S137" t="s">
        <v>191</v>
      </c>
      <c r="T137" t="s">
        <v>191</v>
      </c>
      <c r="U137" t="s">
        <v>191</v>
      </c>
      <c r="V137" t="s">
        <v>200</v>
      </c>
      <c r="W137" t="s">
        <v>191</v>
      </c>
      <c r="X137" t="s">
        <v>191</v>
      </c>
      <c r="Y137" t="s">
        <v>191</v>
      </c>
      <c r="Z137">
        <f t="shared" si="21"/>
        <v>18</v>
      </c>
      <c r="AA137">
        <f t="shared" si="22"/>
        <v>4</v>
      </c>
    </row>
    <row r="139" spans="1:27">
      <c r="A139" t="s">
        <v>201</v>
      </c>
    </row>
    <row r="142" spans="1:27" ht="21">
      <c r="A142" s="52" t="s">
        <v>202</v>
      </c>
      <c r="B142" s="52"/>
      <c r="C142" s="52"/>
    </row>
    <row r="144" spans="1:27">
      <c r="B144" s="8"/>
    </row>
    <row r="146" spans="2:5">
      <c r="B146" s="8"/>
      <c r="C146" s="8"/>
    </row>
    <row r="150" spans="2:5">
      <c r="E150" s="8"/>
    </row>
  </sheetData>
  <autoFilter ref="H79:L86"/>
  <mergeCells count="6">
    <mergeCell ref="A142:C142"/>
    <mergeCell ref="A2:G2"/>
    <mergeCell ref="A3:C3"/>
    <mergeCell ref="K89:M89"/>
    <mergeCell ref="A115:C115"/>
    <mergeCell ref="A123:C123"/>
  </mergeCells>
  <conditionalFormatting sqref="D128:AH137">
    <cfRule type="cellIs" dxfId="7" priority="1" operator="equal">
      <formula>"a"</formula>
    </cfRule>
  </conditionalFormatting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>
  <sheetPr>
    <tabColor rgb="FF00B050"/>
  </sheetPr>
  <dimension ref="A1:X292"/>
  <sheetViews>
    <sheetView topLeftCell="A271" workbookViewId="0">
      <selection activeCell="E292" sqref="E292"/>
    </sheetView>
  </sheetViews>
  <sheetFormatPr defaultRowHeight="14.4"/>
  <cols>
    <col min="1" max="1" width="10.109375" customWidth="1"/>
    <col min="2" max="2" width="15.44140625" bestFit="1" customWidth="1"/>
    <col min="3" max="3" width="8.88671875" customWidth="1"/>
    <col min="4" max="4" width="12" bestFit="1" customWidth="1"/>
    <col min="5" max="5" width="15.88671875" bestFit="1" customWidth="1"/>
    <col min="6" max="6" width="10.33203125" bestFit="1" customWidth="1"/>
    <col min="7" max="7" width="8.88671875" customWidth="1"/>
    <col min="8" max="8" width="16.88671875" bestFit="1" customWidth="1"/>
    <col min="9" max="9" width="10.5546875" bestFit="1" customWidth="1"/>
    <col min="10" max="13" width="8.88671875" customWidth="1"/>
    <col min="17" max="17" width="10.109375" bestFit="1" customWidth="1"/>
  </cols>
  <sheetData>
    <row r="1" spans="1:11" ht="18" customHeight="1">
      <c r="A1" s="58" t="s">
        <v>203</v>
      </c>
      <c r="B1" s="58"/>
      <c r="C1" s="58"/>
      <c r="D1" s="58"/>
      <c r="E1" s="58"/>
      <c r="F1" s="58"/>
      <c r="G1" s="58"/>
      <c r="H1" s="58"/>
      <c r="I1" s="58"/>
    </row>
    <row r="2" spans="1:11" ht="18" customHeight="1">
      <c r="A2" s="58"/>
      <c r="B2" s="58"/>
      <c r="C2" s="58"/>
      <c r="D2" s="58"/>
      <c r="E2" s="58"/>
      <c r="F2" s="58"/>
      <c r="G2" s="58"/>
      <c r="H2" s="58"/>
      <c r="I2" s="58"/>
    </row>
    <row r="3" spans="1:11" ht="18" customHeight="1">
      <c r="A3" s="58"/>
      <c r="B3" s="58"/>
      <c r="C3" s="58"/>
      <c r="D3" s="58"/>
      <c r="E3" s="58"/>
      <c r="F3" s="58"/>
      <c r="G3" s="58"/>
      <c r="H3" s="58"/>
      <c r="I3" s="58"/>
    </row>
    <row r="4" spans="1:11">
      <c r="K4" s="26"/>
    </row>
    <row r="5" spans="1:11">
      <c r="A5" s="17" t="s">
        <v>205</v>
      </c>
      <c r="C5" s="17" t="s">
        <v>204</v>
      </c>
    </row>
    <row r="6" spans="1:11">
      <c r="A6" s="29" t="s">
        <v>206</v>
      </c>
      <c r="B6" s="29"/>
      <c r="C6" s="29"/>
    </row>
    <row r="7" spans="1:11">
      <c r="E7" t="s">
        <v>208</v>
      </c>
      <c r="F7" t="s">
        <v>209</v>
      </c>
    </row>
    <row r="8" spans="1:11">
      <c r="A8" t="s">
        <v>207</v>
      </c>
      <c r="B8" s="7">
        <f ca="1">NOW()</f>
        <v>45290.74781064815</v>
      </c>
      <c r="D8">
        <v>1</v>
      </c>
      <c r="E8" s="7">
        <f ca="1">NOW()</f>
        <v>45290.74781064815</v>
      </c>
      <c r="F8" s="8">
        <f ca="1">TODAY()</f>
        <v>45290</v>
      </c>
      <c r="H8" s="29" t="s">
        <v>214</v>
      </c>
      <c r="I8" s="29"/>
    </row>
    <row r="9" spans="1:11">
      <c r="A9" t="s">
        <v>210</v>
      </c>
      <c r="B9" s="8">
        <f ca="1">TODAY()</f>
        <v>45290</v>
      </c>
      <c r="D9">
        <v>2</v>
      </c>
      <c r="E9" s="7">
        <f t="shared" ref="E9:E12" ca="1" si="0">NOW()</f>
        <v>45290.74781064815</v>
      </c>
      <c r="F9" s="8">
        <f t="shared" ref="F9:F12" ca="1" si="1">TODAY()</f>
        <v>45290</v>
      </c>
      <c r="H9" t="s">
        <v>215</v>
      </c>
      <c r="I9" s="8">
        <v>35863</v>
      </c>
    </row>
    <row r="10" spans="1:11">
      <c r="A10" t="s">
        <v>211</v>
      </c>
      <c r="D10">
        <v>3</v>
      </c>
      <c r="E10" s="7">
        <f t="shared" ca="1" si="0"/>
        <v>45290.74781064815</v>
      </c>
      <c r="F10" s="8">
        <f t="shared" ca="1" si="1"/>
        <v>45290</v>
      </c>
    </row>
    <row r="11" spans="1:11">
      <c r="A11" t="s">
        <v>212</v>
      </c>
      <c r="D11">
        <v>4</v>
      </c>
      <c r="E11" s="7">
        <f t="shared" ca="1" si="0"/>
        <v>45290.74781064815</v>
      </c>
      <c r="F11" s="8">
        <f t="shared" ca="1" si="1"/>
        <v>45290</v>
      </c>
      <c r="H11" t="s">
        <v>216</v>
      </c>
      <c r="I11" s="30">
        <f ca="1">TODAY()-I9</f>
        <v>9427</v>
      </c>
      <c r="J11" t="s">
        <v>217</v>
      </c>
    </row>
    <row r="12" spans="1:11">
      <c r="A12" t="s">
        <v>213</v>
      </c>
      <c r="D12">
        <v>5</v>
      </c>
      <c r="E12" s="7">
        <f t="shared" ca="1" si="0"/>
        <v>45290.74781064815</v>
      </c>
      <c r="F12" s="8">
        <f t="shared" ca="1" si="1"/>
        <v>45290</v>
      </c>
      <c r="H12" t="s">
        <v>218</v>
      </c>
      <c r="I12" s="32">
        <f ca="1">I11/365</f>
        <v>25.827397260273973</v>
      </c>
      <c r="J12" t="s">
        <v>219</v>
      </c>
      <c r="K12" t="s">
        <v>220</v>
      </c>
    </row>
    <row r="13" spans="1:11">
      <c r="A13" t="s">
        <v>221</v>
      </c>
      <c r="E13" s="7"/>
      <c r="F13" s="8"/>
    </row>
    <row r="14" spans="1:11">
      <c r="E14" s="7"/>
      <c r="F14" s="8"/>
      <c r="H14" s="29" t="s">
        <v>221</v>
      </c>
      <c r="I14" s="29"/>
    </row>
    <row r="15" spans="1:11">
      <c r="A15" t="s">
        <v>222</v>
      </c>
      <c r="E15" s="7">
        <f ca="1">TODAY()</f>
        <v>45290</v>
      </c>
      <c r="F15" s="8"/>
    </row>
    <row r="16" spans="1:11">
      <c r="A16" t="s">
        <v>224</v>
      </c>
      <c r="E16" s="7">
        <f ca="1">NOW()</f>
        <v>45290.74781064815</v>
      </c>
      <c r="F16" s="8"/>
      <c r="H16" s="31">
        <f ca="1">ROUNDDOWN(I12,3)</f>
        <v>25.827000000000002</v>
      </c>
    </row>
    <row r="17" spans="1:10">
      <c r="A17" t="s">
        <v>225</v>
      </c>
      <c r="E17" s="7"/>
      <c r="F17" s="8"/>
    </row>
    <row r="18" spans="1:10">
      <c r="A18" t="s">
        <v>226</v>
      </c>
      <c r="E18" s="7"/>
      <c r="F18" s="8"/>
      <c r="H18" s="33" t="s">
        <v>223</v>
      </c>
      <c r="I18" s="33"/>
      <c r="J18" s="33">
        <f ca="1">DATEDIF(I9,TODAY(),"y")</f>
        <v>25</v>
      </c>
    </row>
    <row r="19" spans="1:10" ht="18">
      <c r="A19" t="s">
        <v>231</v>
      </c>
      <c r="D19" s="34" t="s">
        <v>231</v>
      </c>
      <c r="E19" s="35"/>
      <c r="F19" s="8"/>
      <c r="I19" t="s">
        <v>227</v>
      </c>
      <c r="J19">
        <f ca="1">DATEDIF(I9,TODAY(),"y")</f>
        <v>25</v>
      </c>
    </row>
    <row r="20" spans="1:10">
      <c r="A20" t="s">
        <v>229</v>
      </c>
      <c r="D20" t="s">
        <v>230</v>
      </c>
      <c r="E20" t="s">
        <v>230</v>
      </c>
      <c r="I20" t="s">
        <v>228</v>
      </c>
      <c r="J20">
        <f ca="1">DATEDIF(I9,TODAY(),"m")</f>
        <v>309</v>
      </c>
    </row>
    <row r="21" spans="1:10">
      <c r="D21">
        <v>8757569686</v>
      </c>
      <c r="E21" t="str">
        <f>CONCATENATE("+(91)-",D21)</f>
        <v>+(91)-8757569686</v>
      </c>
      <c r="I21" t="s">
        <v>217</v>
      </c>
      <c r="J21">
        <f ca="1">DATEDIF(I9,TODAY(),"d")</f>
        <v>9427</v>
      </c>
    </row>
    <row r="22" spans="1:10">
      <c r="D22">
        <v>8746464645</v>
      </c>
      <c r="E22" t="str">
        <f t="shared" ref="E22:E27" si="2">CONCATENATE("+(91)-",D22)</f>
        <v>+(91)-8746464645</v>
      </c>
    </row>
    <row r="23" spans="1:10">
      <c r="D23">
        <v>4569875689</v>
      </c>
      <c r="E23" t="str">
        <f t="shared" si="2"/>
        <v>+(91)-4569875689</v>
      </c>
      <c r="H23" s="28" t="s">
        <v>64</v>
      </c>
      <c r="I23" s="28" t="s">
        <v>64</v>
      </c>
    </row>
    <row r="24" spans="1:10">
      <c r="D24">
        <v>4568975621</v>
      </c>
      <c r="E24" t="str">
        <f t="shared" si="2"/>
        <v>+(91)-4568975621</v>
      </c>
      <c r="H24" t="s">
        <v>43</v>
      </c>
      <c r="I24" t="str">
        <f>CONCATENATE("Mr.",H24)</f>
        <v>Mr.navin</v>
      </c>
    </row>
    <row r="25" spans="1:10">
      <c r="D25">
        <v>9255364585</v>
      </c>
      <c r="E25" t="str">
        <f t="shared" si="2"/>
        <v>+(91)-9255364585</v>
      </c>
      <c r="H25" t="s">
        <v>233</v>
      </c>
      <c r="I25" t="str">
        <f t="shared" ref="I25:I27" si="3">CONCATENATE("Mr.",H25)</f>
        <v xml:space="preserve">Mr.kumar </v>
      </c>
    </row>
    <row r="26" spans="1:10">
      <c r="D26">
        <v>9234257896</v>
      </c>
      <c r="E26" t="str">
        <f t="shared" si="2"/>
        <v>+(91)-9234257896</v>
      </c>
      <c r="H26" t="s">
        <v>45</v>
      </c>
      <c r="I26" t="str">
        <f t="shared" si="3"/>
        <v>Mr.singh</v>
      </c>
    </row>
    <row r="27" spans="1:10">
      <c r="D27">
        <v>6589785570</v>
      </c>
      <c r="E27" t="str">
        <f t="shared" si="2"/>
        <v>+(91)-6589785570</v>
      </c>
      <c r="H27" t="s">
        <v>234</v>
      </c>
      <c r="I27" t="str">
        <f t="shared" si="3"/>
        <v>Mr.patnayak</v>
      </c>
    </row>
    <row r="29" spans="1:10">
      <c r="C29" s="28" t="s">
        <v>232</v>
      </c>
      <c r="D29" s="28"/>
      <c r="E29" s="28"/>
      <c r="F29" s="28"/>
      <c r="G29" s="28"/>
    </row>
    <row r="31" spans="1:10">
      <c r="A31" t="s">
        <v>235</v>
      </c>
      <c r="B31" t="s">
        <v>236</v>
      </c>
    </row>
    <row r="32" spans="1:10">
      <c r="B32" s="9" t="s">
        <v>237</v>
      </c>
      <c r="C32" s="9"/>
      <c r="D32" s="9"/>
      <c r="E32" s="36" t="s">
        <v>238</v>
      </c>
      <c r="F32" s="36"/>
    </row>
    <row r="34" spans="1:7">
      <c r="A34" s="36" t="s">
        <v>239</v>
      </c>
      <c r="B34" s="36"/>
      <c r="C34" s="36"/>
      <c r="D34" t="s">
        <v>240</v>
      </c>
    </row>
    <row r="37" spans="1:7">
      <c r="A37" s="9" t="s">
        <v>241</v>
      </c>
      <c r="B37" s="9"/>
      <c r="E37" s="23" t="s">
        <v>64</v>
      </c>
      <c r="F37" s="23" t="s">
        <v>130</v>
      </c>
    </row>
    <row r="38" spans="1:7">
      <c r="A38" t="s">
        <v>244</v>
      </c>
      <c r="E38" s="23" t="s">
        <v>215</v>
      </c>
      <c r="F38" s="37">
        <v>35863</v>
      </c>
    </row>
    <row r="39" spans="1:7">
      <c r="A39" t="s">
        <v>245</v>
      </c>
      <c r="E39" s="23" t="s">
        <v>224</v>
      </c>
      <c r="F39" s="23">
        <f ca="1">DATEDIF(F38,TODAY(),"y")</f>
        <v>25</v>
      </c>
    </row>
    <row r="40" spans="1:7">
      <c r="A40" t="s">
        <v>246</v>
      </c>
      <c r="E40" s="23" t="s">
        <v>225</v>
      </c>
      <c r="F40" s="23">
        <f ca="1">DATEDIF(F38,TODAY(),"ym")</f>
        <v>9</v>
      </c>
    </row>
    <row r="41" spans="1:7">
      <c r="A41" t="s">
        <v>247</v>
      </c>
      <c r="E41" s="23" t="s">
        <v>242</v>
      </c>
      <c r="F41" s="23">
        <f ca="1">DATEDIF(F38,TODAY(),"md")</f>
        <v>21</v>
      </c>
    </row>
    <row r="42" spans="1:7">
      <c r="A42" t="s">
        <v>248</v>
      </c>
    </row>
    <row r="43" spans="1:7">
      <c r="C43" t="s">
        <v>243</v>
      </c>
      <c r="E43" s="27" t="str">
        <f ca="1">CONCATENATE("you age is  ", F39," years ", F40, "  months  ",F41," days old ")</f>
        <v xml:space="preserve">you age is  25 years 9  months  21 days old </v>
      </c>
      <c r="F43" s="27"/>
      <c r="G43" s="27"/>
    </row>
    <row r="64" spans="1:5" ht="21">
      <c r="A64" s="38" t="s">
        <v>249</v>
      </c>
      <c r="B64" s="38"/>
      <c r="C64" s="38"/>
      <c r="D64" s="38"/>
      <c r="E64" s="9"/>
    </row>
    <row r="65" spans="1:8">
      <c r="A65" t="s">
        <v>254</v>
      </c>
      <c r="C65" s="27"/>
      <c r="D65" s="27" t="s">
        <v>255</v>
      </c>
      <c r="E65" s="27"/>
    </row>
    <row r="66" spans="1:8">
      <c r="A66" t="s">
        <v>250</v>
      </c>
      <c r="D66" t="s">
        <v>256</v>
      </c>
      <c r="E66" t="s">
        <v>242</v>
      </c>
      <c r="F66" t="s">
        <v>252</v>
      </c>
    </row>
    <row r="67" spans="1:8">
      <c r="A67" t="s">
        <v>251</v>
      </c>
      <c r="D67" s="8">
        <f ca="1">TODAY()</f>
        <v>45290</v>
      </c>
      <c r="E67">
        <v>15</v>
      </c>
      <c r="F67" s="8">
        <f ca="1">WORKDAY(D67,E67)</f>
        <v>45310</v>
      </c>
    </row>
    <row r="68" spans="1:8">
      <c r="A68" t="s">
        <v>260</v>
      </c>
      <c r="D68" s="8">
        <f ca="1">TODAY()</f>
        <v>45290</v>
      </c>
      <c r="E68">
        <v>15</v>
      </c>
      <c r="F68" s="8">
        <f ca="1">WORKDAY(D68,E68)</f>
        <v>45310</v>
      </c>
    </row>
    <row r="69" spans="1:8">
      <c r="A69" s="29" t="s">
        <v>261</v>
      </c>
      <c r="B69" s="29"/>
      <c r="C69" s="29"/>
      <c r="D69" s="29"/>
      <c r="E69" s="29"/>
    </row>
    <row r="70" spans="1:8">
      <c r="C70" t="s">
        <v>253</v>
      </c>
      <c r="D70" t="s">
        <v>257</v>
      </c>
    </row>
    <row r="71" spans="1:8">
      <c r="A71" t="s">
        <v>265</v>
      </c>
    </row>
    <row r="72" spans="1:8">
      <c r="C72" s="28"/>
      <c r="D72" s="39" t="s">
        <v>258</v>
      </c>
      <c r="E72" s="28" t="s">
        <v>259</v>
      </c>
      <c r="F72" s="28"/>
      <c r="G72" s="28"/>
    </row>
    <row r="73" spans="1:8">
      <c r="D73" s="8">
        <v>45291</v>
      </c>
      <c r="E73" s="8">
        <f ca="1">WORKDAY(D67,E67,D73:D74)</f>
        <v>45313</v>
      </c>
    </row>
    <row r="74" spans="1:8">
      <c r="D74" s="8">
        <v>45292</v>
      </c>
    </row>
    <row r="77" spans="1:8">
      <c r="D77" t="s">
        <v>262</v>
      </c>
      <c r="E77" t="s">
        <v>263</v>
      </c>
      <c r="F77" t="s">
        <v>258</v>
      </c>
      <c r="H77" t="s">
        <v>264</v>
      </c>
    </row>
    <row r="78" spans="1:8">
      <c r="D78" s="8">
        <f ca="1">TODAY()</f>
        <v>45290</v>
      </c>
      <c r="E78">
        <v>21</v>
      </c>
      <c r="F78" s="8">
        <v>45291</v>
      </c>
      <c r="H78" s="8">
        <f ca="1">WORKDAY(D78,E78,F78:F79)</f>
        <v>45321</v>
      </c>
    </row>
    <row r="79" spans="1:8">
      <c r="F79" s="8">
        <v>45292</v>
      </c>
    </row>
    <row r="81" spans="1:19">
      <c r="A81" t="s">
        <v>266</v>
      </c>
      <c r="D81" t="s">
        <v>262</v>
      </c>
      <c r="E81" t="s">
        <v>267</v>
      </c>
      <c r="F81" s="29" t="s">
        <v>268</v>
      </c>
    </row>
    <row r="82" spans="1:19">
      <c r="D82" s="8">
        <f ca="1">TODAY()</f>
        <v>45290</v>
      </c>
      <c r="E82" s="8">
        <v>45296</v>
      </c>
      <c r="F82">
        <f ca="1">NETWORKDAYS(D82,E82)</f>
        <v>5</v>
      </c>
    </row>
    <row r="83" spans="1:19">
      <c r="D83" s="8">
        <f ca="1">TODAY()</f>
        <v>45290</v>
      </c>
      <c r="E83" s="8">
        <v>45306</v>
      </c>
      <c r="F83">
        <f ca="1">NETWORKDAYS(D83,E83,E86:E87)</f>
        <v>10</v>
      </c>
    </row>
    <row r="85" spans="1:19">
      <c r="E85" t="s">
        <v>269</v>
      </c>
    </row>
    <row r="86" spans="1:19">
      <c r="E86" s="8">
        <v>45291</v>
      </c>
    </row>
    <row r="87" spans="1:19">
      <c r="E87" s="8">
        <v>45292</v>
      </c>
    </row>
    <row r="91" spans="1:19" ht="18">
      <c r="A91" s="40" t="s">
        <v>270</v>
      </c>
      <c r="B91" s="40"/>
      <c r="C91" s="40"/>
      <c r="D91" s="40"/>
      <c r="I91" s="59" t="s">
        <v>290</v>
      </c>
      <c r="J91" s="59"/>
      <c r="K91" s="59"/>
      <c r="L91" s="59"/>
      <c r="O91" t="s">
        <v>291</v>
      </c>
      <c r="S91" t="s">
        <v>292</v>
      </c>
    </row>
    <row r="92" spans="1:19">
      <c r="A92" s="27" t="s">
        <v>281</v>
      </c>
      <c r="B92" s="27"/>
      <c r="C92" s="41"/>
      <c r="D92" s="41"/>
      <c r="E92" s="41"/>
    </row>
    <row r="93" spans="1:19">
      <c r="A93" s="27" t="s">
        <v>283</v>
      </c>
      <c r="B93" s="27"/>
      <c r="C93" s="41" t="s">
        <v>285</v>
      </c>
      <c r="D93" s="41"/>
      <c r="E93" s="41"/>
      <c r="J93" t="s">
        <v>271</v>
      </c>
      <c r="K93" t="s">
        <v>272</v>
      </c>
      <c r="L93" t="s">
        <v>280</v>
      </c>
      <c r="M93" t="s">
        <v>282</v>
      </c>
      <c r="O93" t="s">
        <v>271</v>
      </c>
      <c r="P93" t="s">
        <v>272</v>
      </c>
      <c r="Q93" t="s">
        <v>280</v>
      </c>
      <c r="R93" t="s">
        <v>282</v>
      </c>
    </row>
    <row r="94" spans="1:19">
      <c r="A94" s="27" t="s">
        <v>284</v>
      </c>
      <c r="B94" s="27"/>
      <c r="C94" s="41" t="s">
        <v>286</v>
      </c>
      <c r="D94" s="41"/>
      <c r="E94" s="41"/>
      <c r="J94">
        <v>1001</v>
      </c>
      <c r="K94" t="s">
        <v>273</v>
      </c>
      <c r="L94">
        <f ca="1">RANDBETWEEN(100,150)</f>
        <v>133</v>
      </c>
      <c r="M94">
        <f ca="1">RANDBETWEEN(100,150)</f>
        <v>128</v>
      </c>
      <c r="O94">
        <v>1001</v>
      </c>
      <c r="P94" t="s">
        <v>273</v>
      </c>
      <c r="Q94">
        <f t="shared" ref="Q94:R101" ca="1" si="4">RANDBETWEEN(100,150)</f>
        <v>140</v>
      </c>
      <c r="R94">
        <f t="shared" ca="1" si="4"/>
        <v>147</v>
      </c>
    </row>
    <row r="95" spans="1:19">
      <c r="A95" s="27" t="s">
        <v>287</v>
      </c>
      <c r="B95" s="27"/>
      <c r="C95" s="41"/>
      <c r="D95" s="41"/>
      <c r="E95" s="41"/>
      <c r="J95">
        <v>1002</v>
      </c>
      <c r="K95" t="s">
        <v>43</v>
      </c>
      <c r="L95">
        <f t="shared" ref="L95:L103" ca="1" si="5">RANDBETWEEN(100,150)</f>
        <v>111</v>
      </c>
      <c r="M95">
        <f t="shared" ref="M95:M103" ca="1" si="6">RANDBETWEEN(100,150)</f>
        <v>125</v>
      </c>
      <c r="O95">
        <v>1002</v>
      </c>
      <c r="P95" t="s">
        <v>43</v>
      </c>
      <c r="Q95">
        <f t="shared" ca="1" si="4"/>
        <v>121</v>
      </c>
      <c r="R95">
        <f t="shared" ca="1" si="4"/>
        <v>100</v>
      </c>
    </row>
    <row r="96" spans="1:19">
      <c r="A96" s="27" t="s">
        <v>288</v>
      </c>
      <c r="B96" s="27"/>
      <c r="C96" s="41" t="s">
        <v>289</v>
      </c>
      <c r="D96" s="41"/>
      <c r="E96" s="41"/>
      <c r="J96">
        <v>1003</v>
      </c>
      <c r="K96" t="s">
        <v>233</v>
      </c>
      <c r="L96">
        <f t="shared" ca="1" si="5"/>
        <v>136</v>
      </c>
      <c r="M96">
        <f t="shared" ca="1" si="6"/>
        <v>103</v>
      </c>
      <c r="O96">
        <v>1003</v>
      </c>
      <c r="P96" t="s">
        <v>233</v>
      </c>
      <c r="Q96">
        <f t="shared" ca="1" si="4"/>
        <v>134</v>
      </c>
      <c r="R96">
        <f t="shared" ca="1" si="4"/>
        <v>110</v>
      </c>
    </row>
    <row r="97" spans="1:18">
      <c r="A97" s="27" t="s">
        <v>297</v>
      </c>
      <c r="J97">
        <v>1004</v>
      </c>
      <c r="K97" t="s">
        <v>45</v>
      </c>
      <c r="L97">
        <f t="shared" ca="1" si="5"/>
        <v>126</v>
      </c>
      <c r="M97">
        <f t="shared" ca="1" si="6"/>
        <v>148</v>
      </c>
      <c r="O97">
        <v>1004</v>
      </c>
      <c r="P97" t="s">
        <v>45</v>
      </c>
      <c r="Q97">
        <f t="shared" ca="1" si="4"/>
        <v>125</v>
      </c>
      <c r="R97">
        <f t="shared" ca="1" si="4"/>
        <v>138</v>
      </c>
    </row>
    <row r="98" spans="1:18">
      <c r="A98" s="27" t="s">
        <v>298</v>
      </c>
      <c r="J98">
        <v>1005</v>
      </c>
      <c r="K98" t="s">
        <v>274</v>
      </c>
      <c r="L98">
        <f ca="1">RANDBETWEEN(100,150)</f>
        <v>107</v>
      </c>
      <c r="M98">
        <f t="shared" ca="1" si="6"/>
        <v>106</v>
      </c>
      <c r="O98">
        <v>1005</v>
      </c>
      <c r="P98" t="s">
        <v>274</v>
      </c>
      <c r="Q98">
        <f t="shared" ca="1" si="4"/>
        <v>139</v>
      </c>
      <c r="R98">
        <f t="shared" ca="1" si="4"/>
        <v>111</v>
      </c>
    </row>
    <row r="99" spans="1:18">
      <c r="J99">
        <v>1005</v>
      </c>
      <c r="K99" t="s">
        <v>275</v>
      </c>
      <c r="L99">
        <f t="shared" ca="1" si="5"/>
        <v>150</v>
      </c>
      <c r="M99">
        <f t="shared" ca="1" si="6"/>
        <v>104</v>
      </c>
      <c r="O99">
        <v>1007</v>
      </c>
      <c r="P99" t="s">
        <v>276</v>
      </c>
      <c r="Q99">
        <f t="shared" ca="1" si="4"/>
        <v>119</v>
      </c>
      <c r="R99">
        <f t="shared" ca="1" si="4"/>
        <v>103</v>
      </c>
    </row>
    <row r="100" spans="1:18">
      <c r="J100">
        <v>1007</v>
      </c>
      <c r="K100" t="s">
        <v>276</v>
      </c>
      <c r="L100">
        <f t="shared" ca="1" si="5"/>
        <v>150</v>
      </c>
      <c r="M100">
        <f t="shared" ca="1" si="6"/>
        <v>141</v>
      </c>
      <c r="O100">
        <v>1008</v>
      </c>
      <c r="P100" t="s">
        <v>277</v>
      </c>
      <c r="Q100">
        <f t="shared" ca="1" si="4"/>
        <v>111</v>
      </c>
      <c r="R100">
        <f t="shared" ca="1" si="4"/>
        <v>136</v>
      </c>
    </row>
    <row r="101" spans="1:18">
      <c r="J101">
        <v>1008</v>
      </c>
      <c r="K101" t="s">
        <v>277</v>
      </c>
      <c r="L101">
        <f t="shared" ca="1" si="5"/>
        <v>145</v>
      </c>
      <c r="M101">
        <f t="shared" ca="1" si="6"/>
        <v>113</v>
      </c>
      <c r="O101">
        <v>1010</v>
      </c>
      <c r="P101" t="s">
        <v>279</v>
      </c>
      <c r="Q101">
        <f t="shared" ca="1" si="4"/>
        <v>126</v>
      </c>
      <c r="R101">
        <f t="shared" ca="1" si="4"/>
        <v>112</v>
      </c>
    </row>
    <row r="102" spans="1:18">
      <c r="J102">
        <v>1008</v>
      </c>
      <c r="K102" t="s">
        <v>278</v>
      </c>
      <c r="L102">
        <f t="shared" ca="1" si="5"/>
        <v>150</v>
      </c>
      <c r="M102">
        <f t="shared" ca="1" si="6"/>
        <v>106</v>
      </c>
    </row>
    <row r="103" spans="1:18">
      <c r="J103">
        <v>1010</v>
      </c>
      <c r="K103" t="s">
        <v>279</v>
      </c>
      <c r="L103">
        <f t="shared" ca="1" si="5"/>
        <v>112</v>
      </c>
      <c r="M103">
        <f t="shared" ca="1" si="6"/>
        <v>119</v>
      </c>
    </row>
    <row r="105" spans="1:18">
      <c r="I105" t="s">
        <v>81</v>
      </c>
      <c r="J105" t="s">
        <v>82</v>
      </c>
    </row>
    <row r="106" spans="1:18">
      <c r="I106" t="s">
        <v>293</v>
      </c>
      <c r="J106">
        <v>5000</v>
      </c>
    </row>
    <row r="107" spans="1:18">
      <c r="I107" t="s">
        <v>294</v>
      </c>
      <c r="J107">
        <v>12000</v>
      </c>
    </row>
    <row r="108" spans="1:18">
      <c r="I108" t="s">
        <v>295</v>
      </c>
      <c r="J108">
        <v>8500</v>
      </c>
    </row>
    <row r="109" spans="1:18">
      <c r="I109" t="s">
        <v>296</v>
      </c>
      <c r="J109">
        <v>15000</v>
      </c>
    </row>
    <row r="112" spans="1:18">
      <c r="E112" t="s">
        <v>299</v>
      </c>
      <c r="F112" t="s">
        <v>64</v>
      </c>
      <c r="G112" t="s">
        <v>301</v>
      </c>
      <c r="H112" t="s">
        <v>302</v>
      </c>
      <c r="I112" t="s">
        <v>300</v>
      </c>
    </row>
    <row r="113" spans="5:9">
      <c r="E113">
        <v>1</v>
      </c>
      <c r="F113" t="s">
        <v>303</v>
      </c>
      <c r="G113">
        <f t="shared" ref="G113:H113" ca="1" si="7">RANDBETWEEN(50,99)</f>
        <v>99</v>
      </c>
      <c r="H113">
        <f t="shared" ca="1" si="7"/>
        <v>63</v>
      </c>
      <c r="I113">
        <f t="shared" ref="I113:I125" ca="1" si="8">RANDBETWEEN(50,99)</f>
        <v>84</v>
      </c>
    </row>
    <row r="114" spans="5:9">
      <c r="E114">
        <v>2</v>
      </c>
      <c r="F114" t="s">
        <v>304</v>
      </c>
      <c r="G114">
        <f t="shared" ref="G114:H125" ca="1" si="9">RANDBETWEEN(50,99)</f>
        <v>64</v>
      </c>
      <c r="H114">
        <f t="shared" ca="1" si="9"/>
        <v>69</v>
      </c>
      <c r="I114">
        <f t="shared" ca="1" si="8"/>
        <v>55</v>
      </c>
    </row>
    <row r="115" spans="5:9">
      <c r="E115">
        <v>3</v>
      </c>
      <c r="F115">
        <v>1</v>
      </c>
      <c r="G115">
        <f t="shared" ca="1" si="9"/>
        <v>51</v>
      </c>
      <c r="H115">
        <f t="shared" ca="1" si="9"/>
        <v>88</v>
      </c>
      <c r="I115">
        <f t="shared" ca="1" si="8"/>
        <v>91</v>
      </c>
    </row>
    <row r="116" spans="5:9">
      <c r="E116">
        <v>4</v>
      </c>
      <c r="F116" t="s">
        <v>305</v>
      </c>
      <c r="G116">
        <f t="shared" ca="1" si="9"/>
        <v>71</v>
      </c>
      <c r="H116">
        <f t="shared" ca="1" si="9"/>
        <v>85</v>
      </c>
      <c r="I116">
        <f t="shared" ca="1" si="8"/>
        <v>92</v>
      </c>
    </row>
    <row r="117" spans="5:9">
      <c r="E117">
        <v>5</v>
      </c>
      <c r="F117" t="s">
        <v>306</v>
      </c>
      <c r="G117">
        <f t="shared" ca="1" si="9"/>
        <v>64</v>
      </c>
      <c r="H117">
        <f t="shared" ca="1" si="9"/>
        <v>91</v>
      </c>
      <c r="I117">
        <f t="shared" ca="1" si="8"/>
        <v>97</v>
      </c>
    </row>
    <row r="118" spans="5:9">
      <c r="E118">
        <v>6</v>
      </c>
      <c r="F118" t="s">
        <v>307</v>
      </c>
      <c r="G118">
        <f t="shared" ca="1" si="9"/>
        <v>56</v>
      </c>
      <c r="H118">
        <f t="shared" ca="1" si="9"/>
        <v>98</v>
      </c>
      <c r="I118">
        <f t="shared" ca="1" si="8"/>
        <v>65</v>
      </c>
    </row>
    <row r="119" spans="5:9">
      <c r="E119">
        <v>7</v>
      </c>
      <c r="F119">
        <v>2</v>
      </c>
      <c r="G119">
        <f t="shared" ca="1" si="9"/>
        <v>68</v>
      </c>
      <c r="H119">
        <f t="shared" ca="1" si="9"/>
        <v>60</v>
      </c>
      <c r="I119">
        <f t="shared" ca="1" si="8"/>
        <v>97</v>
      </c>
    </row>
    <row r="120" spans="5:9">
      <c r="E120">
        <v>8</v>
      </c>
      <c r="F120" t="s">
        <v>278</v>
      </c>
      <c r="G120">
        <f t="shared" ca="1" si="9"/>
        <v>89</v>
      </c>
      <c r="H120">
        <f t="shared" ca="1" si="9"/>
        <v>53</v>
      </c>
      <c r="I120">
        <f t="shared" ca="1" si="8"/>
        <v>89</v>
      </c>
    </row>
    <row r="121" spans="5:9">
      <c r="E121">
        <v>9</v>
      </c>
      <c r="F121" t="s">
        <v>308</v>
      </c>
      <c r="G121">
        <f t="shared" ca="1" si="9"/>
        <v>81</v>
      </c>
      <c r="H121">
        <f t="shared" ca="1" si="9"/>
        <v>50</v>
      </c>
      <c r="I121">
        <f t="shared" ca="1" si="8"/>
        <v>76</v>
      </c>
    </row>
    <row r="122" spans="5:9">
      <c r="E122">
        <v>10</v>
      </c>
      <c r="F122" t="s">
        <v>309</v>
      </c>
      <c r="G122">
        <f t="shared" ca="1" si="9"/>
        <v>88</v>
      </c>
      <c r="H122">
        <f t="shared" ca="1" si="9"/>
        <v>99</v>
      </c>
      <c r="I122">
        <f t="shared" ca="1" si="8"/>
        <v>66</v>
      </c>
    </row>
    <row r="123" spans="5:9">
      <c r="E123">
        <v>11</v>
      </c>
      <c r="F123" t="s">
        <v>310</v>
      </c>
      <c r="G123">
        <f t="shared" ca="1" si="9"/>
        <v>69</v>
      </c>
      <c r="H123">
        <f t="shared" ca="1" si="9"/>
        <v>77</v>
      </c>
      <c r="I123">
        <f t="shared" ca="1" si="8"/>
        <v>60</v>
      </c>
    </row>
    <row r="124" spans="5:9">
      <c r="E124">
        <v>12</v>
      </c>
      <c r="F124" t="s">
        <v>311</v>
      </c>
      <c r="G124">
        <f t="shared" ca="1" si="9"/>
        <v>65</v>
      </c>
      <c r="H124">
        <f t="shared" ca="1" si="9"/>
        <v>51</v>
      </c>
      <c r="I124">
        <f t="shared" ca="1" si="8"/>
        <v>65</v>
      </c>
    </row>
    <row r="125" spans="5:9">
      <c r="E125">
        <v>13</v>
      </c>
      <c r="F125" t="s">
        <v>312</v>
      </c>
      <c r="G125">
        <f t="shared" ca="1" si="9"/>
        <v>62</v>
      </c>
      <c r="H125">
        <f t="shared" ca="1" si="9"/>
        <v>83</v>
      </c>
      <c r="I125">
        <f t="shared" ca="1" si="8"/>
        <v>99</v>
      </c>
    </row>
    <row r="130" spans="1:24">
      <c r="A130" s="9" t="s">
        <v>313</v>
      </c>
      <c r="B130" s="9"/>
    </row>
    <row r="132" spans="1:24">
      <c r="A132" s="44" t="s">
        <v>314</v>
      </c>
    </row>
    <row r="133" spans="1:24">
      <c r="A133" s="44" t="s">
        <v>318</v>
      </c>
      <c r="B133" s="60" t="s">
        <v>321</v>
      </c>
      <c r="C133" s="60"/>
      <c r="D133" s="60"/>
      <c r="E133" s="60"/>
      <c r="F133" s="60"/>
      <c r="G133" s="60"/>
      <c r="H133" s="60"/>
      <c r="P133" t="s">
        <v>315</v>
      </c>
      <c r="Q133">
        <v>12000</v>
      </c>
    </row>
    <row r="134" spans="1:24">
      <c r="B134" t="s">
        <v>319</v>
      </c>
      <c r="C134" t="s">
        <v>315</v>
      </c>
      <c r="D134">
        <v>12000</v>
      </c>
      <c r="P134" t="s">
        <v>316</v>
      </c>
      <c r="Q134" s="42">
        <v>0.15</v>
      </c>
    </row>
    <row r="135" spans="1:24">
      <c r="C135" t="s">
        <v>316</v>
      </c>
      <c r="D135" s="42">
        <v>0.15</v>
      </c>
      <c r="P135" t="s">
        <v>317</v>
      </c>
      <c r="Q135">
        <v>7</v>
      </c>
    </row>
    <row r="136" spans="1:24">
      <c r="C136" t="s">
        <v>317</v>
      </c>
      <c r="D136">
        <v>7</v>
      </c>
    </row>
    <row r="137" spans="1:24">
      <c r="D137" s="30">
        <f>PMT(D135,12,D136,D134)</f>
        <v>-415.06067900299053</v>
      </c>
      <c r="F137" s="6" t="s">
        <v>322</v>
      </c>
      <c r="H137" s="44" t="s">
        <v>323</v>
      </c>
      <c r="I137" s="44"/>
      <c r="J137" s="44"/>
      <c r="Q137" s="43">
        <f>PMT(Q134,Q135,Q133)</f>
        <v>-2884.3243633273387</v>
      </c>
    </row>
    <row r="139" spans="1:24">
      <c r="B139" t="s">
        <v>320</v>
      </c>
      <c r="D139" s="30">
        <f>-D137</f>
        <v>415.06067900299053</v>
      </c>
      <c r="E139" s="42">
        <v>0.16</v>
      </c>
      <c r="F139" s="42">
        <f>E139+2%</f>
        <v>0.18</v>
      </c>
      <c r="G139" s="42">
        <f t="shared" ref="G139:O139" si="10">F139+2%</f>
        <v>0.19999999999999998</v>
      </c>
      <c r="H139" s="42">
        <f t="shared" si="10"/>
        <v>0.21999999999999997</v>
      </c>
      <c r="I139" s="42">
        <f t="shared" si="10"/>
        <v>0.23999999999999996</v>
      </c>
      <c r="J139" s="42">
        <f t="shared" si="10"/>
        <v>0.25999999999999995</v>
      </c>
      <c r="K139" s="42">
        <f t="shared" si="10"/>
        <v>0.27999999999999997</v>
      </c>
      <c r="L139" s="42">
        <f t="shared" si="10"/>
        <v>0.3</v>
      </c>
      <c r="M139" s="42">
        <f t="shared" si="10"/>
        <v>0.32</v>
      </c>
      <c r="N139" s="42">
        <f t="shared" si="10"/>
        <v>0.34</v>
      </c>
      <c r="O139" s="42">
        <f t="shared" si="10"/>
        <v>0.36000000000000004</v>
      </c>
      <c r="R139">
        <v>2884.32</v>
      </c>
      <c r="S139" s="42">
        <v>0.1</v>
      </c>
      <c r="T139" s="45">
        <f>S139+5%</f>
        <v>0.15000000000000002</v>
      </c>
      <c r="U139" s="45">
        <f t="shared" ref="U139:X139" si="11">T139+5%</f>
        <v>0.2</v>
      </c>
      <c r="V139" s="45">
        <f t="shared" si="11"/>
        <v>0.25</v>
      </c>
      <c r="W139" s="45">
        <f t="shared" si="11"/>
        <v>0.3</v>
      </c>
      <c r="X139" s="45">
        <f t="shared" si="11"/>
        <v>0.35</v>
      </c>
    </row>
    <row r="140" spans="1:24">
      <c r="D140">
        <v>1801.2</v>
      </c>
      <c r="E140">
        <f t="dataTable" ref="E140:O154" dt2D="1" dtr="1" r1="D134" r2="D136"/>
        <v>332.29229089104911</v>
      </c>
      <c r="F140">
        <v>332.29298050657172</v>
      </c>
      <c r="G140">
        <v>332.2936701220944</v>
      </c>
      <c r="H140">
        <v>332.29435973761696</v>
      </c>
      <c r="I140">
        <v>332.29504935313958</v>
      </c>
      <c r="J140">
        <v>332.29573896866219</v>
      </c>
      <c r="K140">
        <v>332.29642858418487</v>
      </c>
      <c r="L140">
        <v>332.29711819970743</v>
      </c>
      <c r="M140">
        <v>332.29780781523004</v>
      </c>
      <c r="N140">
        <v>332.29849743075266</v>
      </c>
      <c r="O140">
        <v>332.29918704627534</v>
      </c>
      <c r="R140">
        <f>R139+4569</f>
        <v>7453.32</v>
      </c>
      <c r="S140">
        <f t="dataTable" ref="S140:X157" dt2D="1" dtr="1" r1="Q133" r2="Q134"/>
        <v>2884.32</v>
      </c>
      <c r="T140">
        <v>2884.32</v>
      </c>
      <c r="U140">
        <v>2884.32</v>
      </c>
      <c r="V140">
        <v>2884.32</v>
      </c>
      <c r="W140">
        <v>2884.32</v>
      </c>
      <c r="X140">
        <v>2884.32</v>
      </c>
    </row>
    <row r="141" spans="1:24">
      <c r="D141">
        <v>150000</v>
      </c>
      <c r="E141">
        <v>27672.121936550113</v>
      </c>
      <c r="F141">
        <v>27672.122626165637</v>
      </c>
      <c r="G141">
        <v>27672.123315781155</v>
      </c>
      <c r="H141">
        <v>27672.124005396679</v>
      </c>
      <c r="I141">
        <v>27672.124695012204</v>
      </c>
      <c r="J141">
        <v>27672.125384627725</v>
      </c>
      <c r="K141">
        <v>27672.12607424325</v>
      </c>
      <c r="L141">
        <v>27672.126763858774</v>
      </c>
      <c r="M141">
        <v>27672.127453474292</v>
      </c>
      <c r="N141">
        <v>27672.128143089816</v>
      </c>
      <c r="O141">
        <v>27672.128832705337</v>
      </c>
      <c r="R141">
        <f t="shared" ref="R141:R157" si="12">R140+4569</f>
        <v>12022.32</v>
      </c>
      <c r="S141">
        <v>2884.32</v>
      </c>
      <c r="T141">
        <v>2884.32</v>
      </c>
      <c r="U141">
        <v>2884.32</v>
      </c>
      <c r="V141">
        <v>2884.32</v>
      </c>
      <c r="W141">
        <v>2884.32</v>
      </c>
      <c r="X141">
        <v>2884.32</v>
      </c>
    </row>
    <row r="142" spans="1:24">
      <c r="D142">
        <f>D141+100000</f>
        <v>250000</v>
      </c>
      <c r="E142">
        <v>46120.199549634068</v>
      </c>
      <c r="F142">
        <v>46120.200239249592</v>
      </c>
      <c r="G142">
        <v>46120.200928865117</v>
      </c>
      <c r="H142">
        <v>46120.201618480642</v>
      </c>
      <c r="I142">
        <v>46120.202308096166</v>
      </c>
      <c r="J142">
        <v>46120.202997711684</v>
      </c>
      <c r="K142">
        <v>46120.203687327208</v>
      </c>
      <c r="L142">
        <v>46120.204376942733</v>
      </c>
      <c r="M142">
        <v>46120.205066558257</v>
      </c>
      <c r="N142">
        <v>46120.205756173782</v>
      </c>
      <c r="O142">
        <v>46120.206445789299</v>
      </c>
      <c r="R142">
        <f t="shared" si="12"/>
        <v>16591.32</v>
      </c>
      <c r="S142">
        <v>2884.32</v>
      </c>
      <c r="T142">
        <v>2884.32</v>
      </c>
      <c r="U142">
        <v>2884.32</v>
      </c>
      <c r="V142">
        <v>2884.32</v>
      </c>
      <c r="W142">
        <v>2884.32</v>
      </c>
      <c r="X142">
        <v>2884.32</v>
      </c>
    </row>
    <row r="143" spans="1:24">
      <c r="D143">
        <v>150001</v>
      </c>
      <c r="E143">
        <v>27672.306417326246</v>
      </c>
      <c r="F143">
        <v>27672.307106941767</v>
      </c>
      <c r="G143">
        <v>27672.307796557288</v>
      </c>
      <c r="H143">
        <v>27672.308486172809</v>
      </c>
      <c r="I143">
        <v>27672.309175788334</v>
      </c>
      <c r="J143">
        <v>27672.309865403859</v>
      </c>
      <c r="K143">
        <v>27672.31055501938</v>
      </c>
      <c r="L143">
        <v>27672.311244634904</v>
      </c>
      <c r="M143">
        <v>27672.311934250421</v>
      </c>
      <c r="N143">
        <v>27672.312623865946</v>
      </c>
      <c r="O143">
        <v>27672.313313481471</v>
      </c>
      <c r="R143">
        <f t="shared" si="12"/>
        <v>21160.32</v>
      </c>
      <c r="S143">
        <v>2884.32</v>
      </c>
      <c r="T143">
        <v>2884.32</v>
      </c>
      <c r="U143">
        <v>2884.32</v>
      </c>
      <c r="V143">
        <v>2884.32</v>
      </c>
      <c r="W143">
        <v>2884.32</v>
      </c>
      <c r="X143">
        <v>2884.32</v>
      </c>
    </row>
    <row r="144" spans="1:24">
      <c r="D144">
        <f t="shared" ref="D144" si="13">D143+100000</f>
        <v>250001</v>
      </c>
      <c r="E144">
        <v>46120.384030410198</v>
      </c>
      <c r="F144">
        <v>46120.384720025722</v>
      </c>
      <c r="G144">
        <v>46120.385409641247</v>
      </c>
      <c r="H144">
        <v>46120.386099256764</v>
      </c>
      <c r="I144">
        <v>46120.386788872289</v>
      </c>
      <c r="J144">
        <v>46120.387478487813</v>
      </c>
      <c r="K144">
        <v>46120.388168103338</v>
      </c>
      <c r="L144">
        <v>46120.388857718863</v>
      </c>
      <c r="M144">
        <v>46120.38954733438</v>
      </c>
      <c r="N144">
        <v>46120.390236949905</v>
      </c>
      <c r="O144">
        <v>46120.390926565429</v>
      </c>
      <c r="R144">
        <f t="shared" si="12"/>
        <v>25729.32</v>
      </c>
      <c r="S144">
        <v>2884.32</v>
      </c>
      <c r="T144">
        <v>2884.32</v>
      </c>
      <c r="U144">
        <v>2884.32</v>
      </c>
      <c r="V144">
        <v>2884.32</v>
      </c>
      <c r="W144">
        <v>2884.32</v>
      </c>
      <c r="X144">
        <v>2884.32</v>
      </c>
    </row>
    <row r="145" spans="1:24">
      <c r="D145">
        <v>150002</v>
      </c>
      <c r="E145">
        <v>27672.490898102376</v>
      </c>
      <c r="F145">
        <v>27672.491587717901</v>
      </c>
      <c r="G145">
        <v>27672.492277333418</v>
      </c>
      <c r="H145">
        <v>27672.492966948943</v>
      </c>
      <c r="I145">
        <v>27672.493656564464</v>
      </c>
      <c r="J145">
        <v>27672.494346179988</v>
      </c>
      <c r="K145">
        <v>27672.495035795513</v>
      </c>
      <c r="L145">
        <v>27672.495725411034</v>
      </c>
      <c r="M145">
        <v>27672.496415026555</v>
      </c>
      <c r="N145">
        <v>27672.49710464208</v>
      </c>
      <c r="O145">
        <v>27672.497794257601</v>
      </c>
      <c r="R145">
        <f t="shared" si="12"/>
        <v>30298.32</v>
      </c>
      <c r="S145">
        <v>2884.32</v>
      </c>
      <c r="T145">
        <v>2884.32</v>
      </c>
      <c r="U145">
        <v>2884.32</v>
      </c>
      <c r="V145">
        <v>2884.32</v>
      </c>
      <c r="W145">
        <v>2884.32</v>
      </c>
      <c r="X145">
        <v>2884.32</v>
      </c>
    </row>
    <row r="146" spans="1:24">
      <c r="D146">
        <f t="shared" ref="D146" si="14">D145+100000</f>
        <v>250002</v>
      </c>
      <c r="E146">
        <v>46120.568511186335</v>
      </c>
      <c r="F146">
        <v>46120.569200801852</v>
      </c>
      <c r="G146">
        <v>46120.569890417377</v>
      </c>
      <c r="H146">
        <v>46120.570580032901</v>
      </c>
      <c r="I146">
        <v>46120.571269648426</v>
      </c>
      <c r="J146">
        <v>46120.571959263951</v>
      </c>
      <c r="K146">
        <v>46120.572648879475</v>
      </c>
      <c r="L146">
        <v>46120.573338494993</v>
      </c>
      <c r="M146">
        <v>46120.574028110517</v>
      </c>
      <c r="N146">
        <v>46120.574717726042</v>
      </c>
      <c r="O146">
        <v>46120.575407341566</v>
      </c>
      <c r="R146">
        <f t="shared" si="12"/>
        <v>34867.32</v>
      </c>
      <c r="S146">
        <v>2884.32</v>
      </c>
      <c r="T146">
        <v>2884.32</v>
      </c>
      <c r="U146">
        <v>2884.32</v>
      </c>
      <c r="V146">
        <v>2884.32</v>
      </c>
      <c r="W146">
        <v>2884.32</v>
      </c>
      <c r="X146">
        <v>2884.32</v>
      </c>
    </row>
    <row r="147" spans="1:24">
      <c r="D147">
        <v>150003</v>
      </c>
      <c r="E147">
        <v>27672.675378878506</v>
      </c>
      <c r="F147">
        <v>27672.676068494031</v>
      </c>
      <c r="G147">
        <v>27672.676758109552</v>
      </c>
      <c r="H147">
        <v>27672.677447725073</v>
      </c>
      <c r="I147">
        <v>27672.678137340597</v>
      </c>
      <c r="J147">
        <v>27672.678826956122</v>
      </c>
      <c r="K147">
        <v>27672.679516571643</v>
      </c>
      <c r="L147">
        <v>27672.680206187168</v>
      </c>
      <c r="M147">
        <v>27672.680895802685</v>
      </c>
      <c r="N147">
        <v>27672.68158541821</v>
      </c>
      <c r="O147">
        <v>27672.682275033734</v>
      </c>
      <c r="R147">
        <f t="shared" si="12"/>
        <v>39436.32</v>
      </c>
      <c r="S147">
        <v>2884.32</v>
      </c>
      <c r="T147">
        <v>2884.32</v>
      </c>
      <c r="U147">
        <v>2884.32</v>
      </c>
      <c r="V147">
        <v>2884.32</v>
      </c>
      <c r="W147">
        <v>2884.32</v>
      </c>
      <c r="X147">
        <v>2884.32</v>
      </c>
    </row>
    <row r="148" spans="1:24">
      <c r="D148">
        <f t="shared" ref="D148" si="15">D147+100000</f>
        <v>250003</v>
      </c>
      <c r="E148">
        <v>46120.752991962458</v>
      </c>
      <c r="F148">
        <v>46120.753681577982</v>
      </c>
      <c r="G148">
        <v>46120.754371193507</v>
      </c>
      <c r="H148">
        <v>46120.755060809031</v>
      </c>
      <c r="I148">
        <v>46120.755750424556</v>
      </c>
      <c r="J148">
        <v>46120.756440040073</v>
      </c>
      <c r="K148">
        <v>46120.757129655598</v>
      </c>
      <c r="L148">
        <v>46120.757819271123</v>
      </c>
      <c r="M148">
        <v>46120.758508886647</v>
      </c>
      <c r="N148">
        <v>46120.759198502172</v>
      </c>
      <c r="O148">
        <v>46120.759888117689</v>
      </c>
      <c r="R148">
        <f t="shared" si="12"/>
        <v>44005.32</v>
      </c>
      <c r="S148">
        <v>2884.32</v>
      </c>
      <c r="T148">
        <v>2884.32</v>
      </c>
      <c r="U148">
        <v>2884.32</v>
      </c>
      <c r="V148">
        <v>2884.32</v>
      </c>
      <c r="W148">
        <v>2884.32</v>
      </c>
      <c r="X148">
        <v>2884.32</v>
      </c>
    </row>
    <row r="149" spans="1:24">
      <c r="D149">
        <v>150004</v>
      </c>
      <c r="E149">
        <v>27672.85985965464</v>
      </c>
      <c r="F149">
        <v>27672.860549270164</v>
      </c>
      <c r="G149">
        <v>27672.861238885682</v>
      </c>
      <c r="H149">
        <v>27672.861928501206</v>
      </c>
      <c r="I149">
        <v>27672.862618116727</v>
      </c>
      <c r="J149">
        <v>27672.863307732252</v>
      </c>
      <c r="K149">
        <v>27672.863997347777</v>
      </c>
      <c r="L149">
        <v>27672.864686963298</v>
      </c>
      <c r="M149">
        <v>27672.865376578819</v>
      </c>
      <c r="N149">
        <v>27672.86606619434</v>
      </c>
      <c r="O149">
        <v>27672.866755809864</v>
      </c>
      <c r="R149">
        <f t="shared" si="12"/>
        <v>48574.32</v>
      </c>
      <c r="S149">
        <v>2884.32</v>
      </c>
      <c r="T149">
        <v>2884.32</v>
      </c>
      <c r="U149">
        <v>2884.32</v>
      </c>
      <c r="V149">
        <v>2884.32</v>
      </c>
      <c r="W149">
        <v>2884.32</v>
      </c>
      <c r="X149">
        <v>2884.32</v>
      </c>
    </row>
    <row r="150" spans="1:24">
      <c r="D150">
        <f t="shared" ref="D150" si="16">D149+100000</f>
        <v>250004</v>
      </c>
      <c r="E150">
        <v>46120.937472738588</v>
      </c>
      <c r="F150">
        <v>46120.938162354112</v>
      </c>
      <c r="G150">
        <v>46120.938851969637</v>
      </c>
      <c r="H150">
        <v>46120.939541585154</v>
      </c>
      <c r="I150">
        <v>46120.940231200679</v>
      </c>
      <c r="J150">
        <v>46120.940920816203</v>
      </c>
      <c r="K150">
        <v>46120.941610431728</v>
      </c>
      <c r="L150">
        <v>46120.942300047253</v>
      </c>
      <c r="M150">
        <v>46120.94298966277</v>
      </c>
      <c r="N150">
        <v>46120.943679278294</v>
      </c>
      <c r="O150">
        <v>46120.944368893819</v>
      </c>
      <c r="R150">
        <f t="shared" si="12"/>
        <v>53143.32</v>
      </c>
      <c r="S150">
        <v>2884.32</v>
      </c>
      <c r="T150">
        <v>2884.32</v>
      </c>
      <c r="U150">
        <v>2884.32</v>
      </c>
      <c r="V150">
        <v>2884.32</v>
      </c>
      <c r="W150">
        <v>2884.32</v>
      </c>
      <c r="X150">
        <v>2884.32</v>
      </c>
    </row>
    <row r="151" spans="1:24">
      <c r="D151">
        <v>150005</v>
      </c>
      <c r="E151">
        <v>27673.04434043077</v>
      </c>
      <c r="F151">
        <v>27673.045030046294</v>
      </c>
      <c r="G151">
        <v>27673.045719661812</v>
      </c>
      <c r="H151">
        <v>27673.046409277336</v>
      </c>
      <c r="I151">
        <v>27673.047098892861</v>
      </c>
      <c r="J151">
        <v>27673.047788508382</v>
      </c>
      <c r="K151">
        <v>27673.048478123907</v>
      </c>
      <c r="L151">
        <v>27673.049167739431</v>
      </c>
      <c r="M151">
        <v>27673.049857354948</v>
      </c>
      <c r="N151">
        <v>27673.050546970473</v>
      </c>
      <c r="O151">
        <v>27673.051236585994</v>
      </c>
      <c r="R151">
        <f t="shared" si="12"/>
        <v>57712.32</v>
      </c>
      <c r="S151">
        <v>2884.32</v>
      </c>
      <c r="T151">
        <v>2884.32</v>
      </c>
      <c r="U151">
        <v>2884.32</v>
      </c>
      <c r="V151">
        <v>2884.32</v>
      </c>
      <c r="W151">
        <v>2884.32</v>
      </c>
      <c r="X151">
        <v>2884.32</v>
      </c>
    </row>
    <row r="152" spans="1:24">
      <c r="D152">
        <f t="shared" ref="D152" si="17">D151+100000</f>
        <v>250005</v>
      </c>
      <c r="E152">
        <v>46121.121953514725</v>
      </c>
      <c r="F152">
        <v>46121.122643130249</v>
      </c>
      <c r="G152">
        <v>46121.123332745767</v>
      </c>
      <c r="H152">
        <v>46121.124022361291</v>
      </c>
      <c r="I152">
        <v>46121.124711976816</v>
      </c>
      <c r="J152">
        <v>46121.12540159234</v>
      </c>
      <c r="K152">
        <v>46121.126091207865</v>
      </c>
      <c r="L152">
        <v>46121.126780823382</v>
      </c>
      <c r="M152">
        <v>46121.127470438907</v>
      </c>
      <c r="N152">
        <v>46121.128160054432</v>
      </c>
      <c r="O152">
        <v>46121.128849669956</v>
      </c>
      <c r="R152">
        <f t="shared" si="12"/>
        <v>62281.32</v>
      </c>
      <c r="S152">
        <v>2884.32</v>
      </c>
      <c r="T152">
        <v>2884.32</v>
      </c>
      <c r="U152">
        <v>2884.32</v>
      </c>
      <c r="V152">
        <v>2884.32</v>
      </c>
      <c r="W152">
        <v>2884.32</v>
      </c>
      <c r="X152">
        <v>2884.32</v>
      </c>
    </row>
    <row r="153" spans="1:24">
      <c r="D153">
        <v>150006</v>
      </c>
      <c r="E153">
        <v>27673.228821206903</v>
      </c>
      <c r="F153">
        <v>27673.229510822424</v>
      </c>
      <c r="G153">
        <v>27673.230200437945</v>
      </c>
      <c r="H153">
        <v>27673.230890053466</v>
      </c>
      <c r="I153">
        <v>27673.231579668991</v>
      </c>
      <c r="J153">
        <v>27673.232269284515</v>
      </c>
      <c r="K153">
        <v>27673.232958900036</v>
      </c>
      <c r="L153">
        <v>27673.233648515561</v>
      </c>
      <c r="M153">
        <v>27673.234338131082</v>
      </c>
      <c r="N153">
        <v>27673.235027746603</v>
      </c>
      <c r="O153">
        <v>27673.235717362128</v>
      </c>
      <c r="R153">
        <f t="shared" si="12"/>
        <v>66850.320000000007</v>
      </c>
      <c r="S153">
        <v>2884.32</v>
      </c>
      <c r="T153">
        <v>2884.32</v>
      </c>
      <c r="U153">
        <v>2884.32</v>
      </c>
      <c r="V153">
        <v>2884.32</v>
      </c>
      <c r="W153">
        <v>2884.32</v>
      </c>
      <c r="X153">
        <v>2884.32</v>
      </c>
    </row>
    <row r="154" spans="1:24">
      <c r="D154">
        <f t="shared" ref="D154" si="18">D153+100000</f>
        <v>250006</v>
      </c>
      <c r="E154">
        <v>46121.306434290847</v>
      </c>
      <c r="F154">
        <v>46121.307123906372</v>
      </c>
      <c r="G154">
        <v>46121.307813521897</v>
      </c>
      <c r="H154">
        <v>46121.308503137421</v>
      </c>
      <c r="I154">
        <v>46121.309192752946</v>
      </c>
      <c r="J154">
        <v>46121.309882368463</v>
      </c>
      <c r="K154">
        <v>46121.310571983988</v>
      </c>
      <c r="L154">
        <v>46121.311261599512</v>
      </c>
      <c r="M154">
        <v>46121.311951215037</v>
      </c>
      <c r="N154">
        <v>46121.312640830562</v>
      </c>
      <c r="O154">
        <v>46121.313330446086</v>
      </c>
      <c r="R154">
        <f t="shared" si="12"/>
        <v>71419.320000000007</v>
      </c>
      <c r="S154">
        <v>2884.32</v>
      </c>
      <c r="T154">
        <v>2884.32</v>
      </c>
      <c r="U154">
        <v>2884.32</v>
      </c>
      <c r="V154">
        <v>2884.32</v>
      </c>
      <c r="W154">
        <v>2884.32</v>
      </c>
      <c r="X154">
        <v>2884.32</v>
      </c>
    </row>
    <row r="155" spans="1:24">
      <c r="R155">
        <f t="shared" si="12"/>
        <v>75988.320000000007</v>
      </c>
      <c r="S155">
        <v>2884.32</v>
      </c>
      <c r="T155">
        <v>2884.32</v>
      </c>
      <c r="U155">
        <v>2884.32</v>
      </c>
      <c r="V155">
        <v>2884.32</v>
      </c>
      <c r="W155">
        <v>2884.32</v>
      </c>
      <c r="X155">
        <v>2884.32</v>
      </c>
    </row>
    <row r="156" spans="1:24">
      <c r="A156" s="44" t="s">
        <v>324</v>
      </c>
      <c r="B156" s="41" t="s">
        <v>327</v>
      </c>
      <c r="C156" s="41"/>
      <c r="D156" t="s">
        <v>328</v>
      </c>
      <c r="R156">
        <f t="shared" si="12"/>
        <v>80557.320000000007</v>
      </c>
      <c r="S156">
        <v>2884.32</v>
      </c>
      <c r="T156">
        <v>2884.32</v>
      </c>
      <c r="U156">
        <v>2884.32</v>
      </c>
      <c r="V156">
        <v>2884.32</v>
      </c>
      <c r="W156">
        <v>2884.32</v>
      </c>
      <c r="X156">
        <v>2884.32</v>
      </c>
    </row>
    <row r="157" spans="1:24">
      <c r="B157" t="s">
        <v>325</v>
      </c>
      <c r="R157">
        <f t="shared" si="12"/>
        <v>85126.32</v>
      </c>
      <c r="S157">
        <v>2884.32</v>
      </c>
      <c r="T157">
        <v>2884.32</v>
      </c>
      <c r="U157">
        <v>2884.32</v>
      </c>
      <c r="V157">
        <v>2884.32</v>
      </c>
      <c r="W157">
        <v>2884.32</v>
      </c>
      <c r="X157">
        <v>2884.32</v>
      </c>
    </row>
    <row r="158" spans="1:24">
      <c r="B158" s="46" t="s">
        <v>326</v>
      </c>
    </row>
    <row r="162" spans="1:11">
      <c r="A162" s="9" t="s">
        <v>329</v>
      </c>
      <c r="B162" s="9"/>
    </row>
    <row r="164" spans="1:11">
      <c r="A164" s="46" t="s">
        <v>330</v>
      </c>
      <c r="C164" t="s">
        <v>390</v>
      </c>
      <c r="F164" s="46"/>
    </row>
    <row r="166" spans="1:11">
      <c r="A166" s="9" t="s">
        <v>331</v>
      </c>
      <c r="B166" s="9"/>
      <c r="C166" s="41" t="s">
        <v>332</v>
      </c>
      <c r="D166" s="41"/>
      <c r="E166" s="41"/>
      <c r="F166" s="41"/>
      <c r="G166" s="41"/>
      <c r="H166" s="41"/>
    </row>
    <row r="167" spans="1:11">
      <c r="A167" s="9"/>
      <c r="B167" s="9"/>
      <c r="C167" s="41" t="s">
        <v>341</v>
      </c>
      <c r="D167" s="41"/>
      <c r="E167" s="41"/>
      <c r="F167" s="41"/>
      <c r="G167" s="41"/>
      <c r="H167" s="41"/>
    </row>
    <row r="168" spans="1:11">
      <c r="A168" s="9"/>
      <c r="B168" s="9"/>
      <c r="D168" t="s">
        <v>334</v>
      </c>
      <c r="H168" t="s">
        <v>337</v>
      </c>
      <c r="J168" t="s">
        <v>338</v>
      </c>
    </row>
    <row r="169" spans="1:11">
      <c r="A169" s="9"/>
      <c r="B169" s="9"/>
      <c r="G169" t="s">
        <v>333</v>
      </c>
      <c r="H169" t="s">
        <v>336</v>
      </c>
      <c r="J169" s="47">
        <v>0.34027777777777773</v>
      </c>
      <c r="K169" t="s">
        <v>339</v>
      </c>
    </row>
    <row r="170" spans="1:11">
      <c r="A170" s="9" t="s">
        <v>331</v>
      </c>
      <c r="B170" s="9"/>
      <c r="C170" t="s">
        <v>335</v>
      </c>
      <c r="G170" t="s">
        <v>333</v>
      </c>
      <c r="H170" s="8">
        <v>45211</v>
      </c>
      <c r="I170">
        <v>5</v>
      </c>
      <c r="J170" s="47">
        <v>0.5</v>
      </c>
      <c r="K170" t="s">
        <v>43</v>
      </c>
    </row>
    <row r="171" spans="1:11">
      <c r="G171" t="s">
        <v>333</v>
      </c>
      <c r="H171" s="8">
        <v>45061</v>
      </c>
      <c r="I171">
        <v>4</v>
      </c>
      <c r="K171" t="s">
        <v>43</v>
      </c>
    </row>
    <row r="172" spans="1:11">
      <c r="G172" t="s">
        <v>333</v>
      </c>
      <c r="H172" s="8">
        <v>45285</v>
      </c>
      <c r="I172">
        <v>5</v>
      </c>
      <c r="K172" t="s">
        <v>43</v>
      </c>
    </row>
    <row r="173" spans="1:11">
      <c r="G173" t="s">
        <v>333</v>
      </c>
      <c r="H173" s="8">
        <v>45306</v>
      </c>
      <c r="I173">
        <v>2</v>
      </c>
      <c r="K173">
        <v>80110</v>
      </c>
    </row>
    <row r="174" spans="1:11">
      <c r="G174" t="s">
        <v>333</v>
      </c>
      <c r="I174">
        <v>3</v>
      </c>
      <c r="K174" t="s">
        <v>43</v>
      </c>
    </row>
    <row r="175" spans="1:11">
      <c r="G175" t="s">
        <v>333</v>
      </c>
      <c r="I175">
        <v>1</v>
      </c>
      <c r="K175" t="s">
        <v>43</v>
      </c>
    </row>
    <row r="176" spans="1:11">
      <c r="G176" t="s">
        <v>333</v>
      </c>
      <c r="I176">
        <v>5</v>
      </c>
      <c r="K176" t="s">
        <v>43</v>
      </c>
    </row>
    <row r="177" spans="7:11">
      <c r="G177" t="s">
        <v>333</v>
      </c>
      <c r="I177">
        <v>5</v>
      </c>
      <c r="K177" t="s">
        <v>43</v>
      </c>
    </row>
    <row r="178" spans="7:11">
      <c r="G178" t="s">
        <v>333</v>
      </c>
      <c r="I178">
        <v>5</v>
      </c>
      <c r="K178" t="s">
        <v>43</v>
      </c>
    </row>
    <row r="179" spans="7:11">
      <c r="G179" t="s">
        <v>333</v>
      </c>
      <c r="I179">
        <v>5</v>
      </c>
      <c r="K179" t="s">
        <v>43</v>
      </c>
    </row>
    <row r="180" spans="7:11">
      <c r="G180" t="s">
        <v>333</v>
      </c>
      <c r="I180">
        <v>5</v>
      </c>
      <c r="K180" t="s">
        <v>43</v>
      </c>
    </row>
    <row r="181" spans="7:11">
      <c r="G181" t="s">
        <v>333</v>
      </c>
      <c r="I181">
        <v>5</v>
      </c>
      <c r="K181" t="s">
        <v>43</v>
      </c>
    </row>
    <row r="182" spans="7:11">
      <c r="G182" t="s">
        <v>333</v>
      </c>
      <c r="I182">
        <v>5</v>
      </c>
      <c r="K182" t="s">
        <v>43</v>
      </c>
    </row>
    <row r="183" spans="7:11">
      <c r="G183" t="s">
        <v>333</v>
      </c>
      <c r="I183">
        <v>5</v>
      </c>
      <c r="K183" t="s">
        <v>43</v>
      </c>
    </row>
    <row r="184" spans="7:11">
      <c r="G184" t="s">
        <v>333</v>
      </c>
      <c r="I184">
        <v>5</v>
      </c>
      <c r="K184" t="s">
        <v>43</v>
      </c>
    </row>
    <row r="185" spans="7:11">
      <c r="G185" t="s">
        <v>333</v>
      </c>
      <c r="I185">
        <v>5</v>
      </c>
      <c r="K185" t="s">
        <v>44</v>
      </c>
    </row>
    <row r="186" spans="7:11">
      <c r="G186" t="s">
        <v>333</v>
      </c>
      <c r="I186">
        <v>5</v>
      </c>
      <c r="K186" t="s">
        <v>340</v>
      </c>
    </row>
    <row r="187" spans="7:11">
      <c r="G187" t="s">
        <v>333</v>
      </c>
      <c r="I187">
        <v>5</v>
      </c>
    </row>
    <row r="188" spans="7:11">
      <c r="G188" t="s">
        <v>333</v>
      </c>
      <c r="I188">
        <v>5</v>
      </c>
    </row>
    <row r="189" spans="7:11">
      <c r="G189" t="s">
        <v>333</v>
      </c>
    </row>
    <row r="193" spans="1:11">
      <c r="A193" s="9" t="s">
        <v>342</v>
      </c>
      <c r="B193" s="9"/>
      <c r="C193" s="9"/>
    </row>
    <row r="195" spans="1:11">
      <c r="A195" s="48" t="s">
        <v>343</v>
      </c>
      <c r="B195" s="48"/>
      <c r="C195" s="41" t="s">
        <v>344</v>
      </c>
      <c r="D195" s="41"/>
      <c r="E195" s="41"/>
    </row>
    <row r="196" spans="1:11">
      <c r="H196" s="47"/>
    </row>
    <row r="197" spans="1:11">
      <c r="A197" t="s">
        <v>345</v>
      </c>
      <c r="B197" t="s">
        <v>346</v>
      </c>
      <c r="H197" s="47"/>
      <c r="J197" s="47"/>
    </row>
    <row r="198" spans="1:11">
      <c r="H198" s="47"/>
      <c r="J198" s="47"/>
    </row>
    <row r="199" spans="1:11">
      <c r="A199" t="s">
        <v>347</v>
      </c>
      <c r="C199" t="s">
        <v>348</v>
      </c>
      <c r="H199" s="47"/>
    </row>
    <row r="200" spans="1:11">
      <c r="H200" s="47"/>
    </row>
    <row r="201" spans="1:11">
      <c r="H201" s="47"/>
    </row>
    <row r="202" spans="1:11">
      <c r="H202" s="47"/>
    </row>
    <row r="203" spans="1:11">
      <c r="A203" s="9" t="s">
        <v>349</v>
      </c>
      <c r="B203" s="9"/>
      <c r="C203" s="9"/>
      <c r="H203" s="47"/>
      <c r="K203" s="47"/>
    </row>
    <row r="204" spans="1:11">
      <c r="H204" s="47"/>
    </row>
    <row r="205" spans="1:11">
      <c r="A205" s="27" t="s">
        <v>350</v>
      </c>
      <c r="B205" s="27"/>
      <c r="C205" s="27"/>
      <c r="D205" s="27"/>
      <c r="E205" t="s">
        <v>315</v>
      </c>
      <c r="F205">
        <v>120000</v>
      </c>
      <c r="H205" s="47"/>
    </row>
    <row r="206" spans="1:11">
      <c r="E206" t="s">
        <v>316</v>
      </c>
      <c r="F206" s="42">
        <v>0.15</v>
      </c>
      <c r="H206" s="47"/>
    </row>
    <row r="207" spans="1:11">
      <c r="F207">
        <f>F205*F206</f>
        <v>18000</v>
      </c>
      <c r="H207" s="47"/>
    </row>
    <row r="208" spans="1:11">
      <c r="A208" s="27" t="s">
        <v>351</v>
      </c>
      <c r="B208" s="27" t="s">
        <v>352</v>
      </c>
      <c r="C208" s="27"/>
      <c r="D208" s="27"/>
      <c r="H208" s="47"/>
    </row>
    <row r="209" spans="1:10">
      <c r="E209" t="s">
        <v>351</v>
      </c>
      <c r="H209" s="47"/>
    </row>
    <row r="210" spans="1:10">
      <c r="E210" t="s">
        <v>315</v>
      </c>
      <c r="F210">
        <v>120000</v>
      </c>
      <c r="H210" s="47"/>
    </row>
    <row r="211" spans="1:10">
      <c r="E211" t="s">
        <v>316</v>
      </c>
      <c r="F211" s="42">
        <v>1.0000000000000002</v>
      </c>
      <c r="H211" s="47"/>
    </row>
    <row r="212" spans="1:10">
      <c r="F212">
        <f>F210*F211</f>
        <v>120000.00000000003</v>
      </c>
      <c r="H212" s="47"/>
    </row>
    <row r="213" spans="1:10">
      <c r="H213" s="47"/>
    </row>
    <row r="214" spans="1:10">
      <c r="E214" t="s">
        <v>353</v>
      </c>
      <c r="F214">
        <v>70</v>
      </c>
      <c r="H214" s="47"/>
    </row>
    <row r="215" spans="1:10">
      <c r="E215" t="s">
        <v>354</v>
      </c>
      <c r="F215">
        <v>80</v>
      </c>
      <c r="H215" s="47"/>
    </row>
    <row r="216" spans="1:10">
      <c r="E216" t="s">
        <v>355</v>
      </c>
      <c r="F216">
        <v>90</v>
      </c>
      <c r="H216" s="47"/>
    </row>
    <row r="217" spans="1:10">
      <c r="E217" t="s">
        <v>82</v>
      </c>
      <c r="F217">
        <f>SUM(F214:F216)</f>
        <v>240</v>
      </c>
      <c r="H217" s="47"/>
    </row>
    <row r="218" spans="1:10">
      <c r="H218" s="47"/>
    </row>
    <row r="219" spans="1:10">
      <c r="A219" s="27" t="s">
        <v>356</v>
      </c>
      <c r="B219" s="27"/>
      <c r="C219" s="27"/>
      <c r="D219" s="27"/>
      <c r="E219" s="27"/>
      <c r="F219" s="3" t="s">
        <v>357</v>
      </c>
      <c r="G219" s="3"/>
      <c r="H219" s="50"/>
      <c r="I219" s="3"/>
      <c r="J219" s="3"/>
    </row>
    <row r="220" spans="1:10">
      <c r="A220" t="s">
        <v>358</v>
      </c>
      <c r="H220" s="47"/>
    </row>
    <row r="221" spans="1:10">
      <c r="E221" t="s">
        <v>315</v>
      </c>
      <c r="F221">
        <v>120000</v>
      </c>
      <c r="H221" s="47"/>
    </row>
    <row r="222" spans="1:10">
      <c r="E222" t="s">
        <v>316</v>
      </c>
      <c r="F222" s="42">
        <v>0.15</v>
      </c>
      <c r="H222" s="47"/>
    </row>
    <row r="223" spans="1:10">
      <c r="F223">
        <f>F221*F222</f>
        <v>18000</v>
      </c>
      <c r="H223" s="47"/>
    </row>
    <row r="224" spans="1:10">
      <c r="H224" s="47"/>
    </row>
    <row r="225" spans="1:11">
      <c r="F225" t="s">
        <v>299</v>
      </c>
      <c r="G225" t="s">
        <v>64</v>
      </c>
      <c r="H225" s="47" t="s">
        <v>300</v>
      </c>
      <c r="I225" t="s">
        <v>301</v>
      </c>
      <c r="J225" t="s">
        <v>302</v>
      </c>
      <c r="K225" t="s">
        <v>82</v>
      </c>
    </row>
    <row r="226" spans="1:11">
      <c r="F226">
        <v>1</v>
      </c>
      <c r="G226" t="s">
        <v>273</v>
      </c>
      <c r="H226" s="49">
        <v>50</v>
      </c>
      <c r="I226" s="49">
        <v>20</v>
      </c>
      <c r="J226" s="49">
        <v>40</v>
      </c>
      <c r="K226" s="49">
        <f>SUM(H226:J226)</f>
        <v>110</v>
      </c>
    </row>
    <row r="227" spans="1:11">
      <c r="F227">
        <v>2</v>
      </c>
      <c r="G227" t="s">
        <v>304</v>
      </c>
      <c r="H227" s="49">
        <v>60</v>
      </c>
      <c r="I227" s="49">
        <v>30</v>
      </c>
      <c r="J227" s="49">
        <v>50</v>
      </c>
      <c r="K227" s="49">
        <f t="shared" ref="K227:K235" si="19">SUM(H227:J227)</f>
        <v>140</v>
      </c>
    </row>
    <row r="228" spans="1:11">
      <c r="F228">
        <v>3</v>
      </c>
      <c r="G228">
        <v>1</v>
      </c>
      <c r="H228" s="49">
        <v>70</v>
      </c>
      <c r="I228" s="49">
        <v>40</v>
      </c>
      <c r="J228" s="49">
        <v>60</v>
      </c>
      <c r="K228" s="49">
        <f t="shared" si="19"/>
        <v>170</v>
      </c>
    </row>
    <row r="229" spans="1:11">
      <c r="F229">
        <v>4</v>
      </c>
      <c r="G229" t="s">
        <v>359</v>
      </c>
      <c r="H229" s="49">
        <v>80</v>
      </c>
      <c r="I229" s="49">
        <v>50</v>
      </c>
      <c r="J229" s="49">
        <v>70</v>
      </c>
      <c r="K229" s="49">
        <f t="shared" si="19"/>
        <v>200</v>
      </c>
    </row>
    <row r="230" spans="1:11">
      <c r="F230">
        <v>5</v>
      </c>
      <c r="G230" t="s">
        <v>306</v>
      </c>
      <c r="H230" s="49">
        <v>90</v>
      </c>
      <c r="I230" s="49">
        <v>60</v>
      </c>
      <c r="J230" s="49">
        <v>80</v>
      </c>
      <c r="K230" s="49">
        <f t="shared" si="19"/>
        <v>230</v>
      </c>
    </row>
    <row r="231" spans="1:11">
      <c r="F231">
        <v>6</v>
      </c>
      <c r="G231" t="s">
        <v>307</v>
      </c>
      <c r="H231" s="49">
        <v>100</v>
      </c>
      <c r="I231" s="49">
        <v>70</v>
      </c>
      <c r="J231" s="49">
        <v>90</v>
      </c>
      <c r="K231" s="49">
        <f t="shared" si="19"/>
        <v>260</v>
      </c>
    </row>
    <row r="232" spans="1:11">
      <c r="F232">
        <v>7</v>
      </c>
      <c r="G232">
        <v>2</v>
      </c>
      <c r="H232" s="49">
        <v>110</v>
      </c>
      <c r="I232" s="49">
        <v>80</v>
      </c>
      <c r="J232" s="49">
        <v>100</v>
      </c>
      <c r="K232" s="49">
        <f t="shared" si="19"/>
        <v>290</v>
      </c>
    </row>
    <row r="233" spans="1:11">
      <c r="F233">
        <v>8</v>
      </c>
      <c r="G233" t="s">
        <v>309</v>
      </c>
      <c r="H233" s="49">
        <v>120</v>
      </c>
      <c r="I233" s="49">
        <v>90</v>
      </c>
      <c r="J233" s="49">
        <v>110</v>
      </c>
      <c r="K233" s="49">
        <f t="shared" si="19"/>
        <v>320</v>
      </c>
    </row>
    <row r="234" spans="1:11">
      <c r="F234">
        <v>9</v>
      </c>
      <c r="G234" t="s">
        <v>278</v>
      </c>
      <c r="H234" s="49">
        <v>130</v>
      </c>
      <c r="I234" s="49">
        <v>100</v>
      </c>
      <c r="J234" s="49">
        <v>120</v>
      </c>
      <c r="K234" s="49">
        <f t="shared" si="19"/>
        <v>350</v>
      </c>
    </row>
    <row r="235" spans="1:11">
      <c r="F235">
        <v>10</v>
      </c>
      <c r="G235" t="s">
        <v>360</v>
      </c>
      <c r="H235" s="49">
        <v>140</v>
      </c>
      <c r="I235" s="49">
        <v>110</v>
      </c>
      <c r="J235" s="49">
        <v>130</v>
      </c>
      <c r="K235" s="49">
        <f t="shared" si="19"/>
        <v>380</v>
      </c>
    </row>
    <row r="239" spans="1:11">
      <c r="A239" s="9" t="s">
        <v>361</v>
      </c>
      <c r="B239" s="9"/>
    </row>
    <row r="240" spans="1:11">
      <c r="A240" t="s">
        <v>362</v>
      </c>
      <c r="D240" t="s">
        <v>363</v>
      </c>
      <c r="K240" t="s">
        <v>364</v>
      </c>
    </row>
    <row r="241" spans="1:16">
      <c r="D241" t="str">
        <f ca="1">CHAR(RANDBETWEEN(69,90))</f>
        <v>P</v>
      </c>
      <c r="E241" t="str">
        <f t="shared" ref="E241:J241" ca="1" si="20">CHAR(RANDBETWEEN(69,90))</f>
        <v>N</v>
      </c>
      <c r="F241" t="str">
        <f t="shared" ca="1" si="20"/>
        <v>E</v>
      </c>
      <c r="G241" t="str">
        <f t="shared" ca="1" si="20"/>
        <v>U</v>
      </c>
      <c r="H241" t="str">
        <f t="shared" ca="1" si="20"/>
        <v>R</v>
      </c>
      <c r="I241" t="str">
        <f t="shared" ca="1" si="20"/>
        <v>E</v>
      </c>
      <c r="J241" t="str">
        <f t="shared" ca="1" si="20"/>
        <v>E</v>
      </c>
      <c r="K241" t="str">
        <f ca="1">CHAR(RANDBETWEEN(40,90))</f>
        <v>,</v>
      </c>
      <c r="L241" t="str">
        <f t="shared" ref="L241:P241" ca="1" si="21">CHAR(RANDBETWEEN(40,90))</f>
        <v>P</v>
      </c>
      <c r="M241" t="str">
        <f t="shared" ca="1" si="21"/>
        <v>F</v>
      </c>
      <c r="N241" t="str">
        <f t="shared" ca="1" si="21"/>
        <v>@</v>
      </c>
      <c r="O241" t="str">
        <f t="shared" ca="1" si="21"/>
        <v>R</v>
      </c>
      <c r="P241" t="str">
        <f t="shared" ca="1" si="21"/>
        <v>&lt;</v>
      </c>
    </row>
    <row r="242" spans="1:16">
      <c r="D242" t="str">
        <f t="shared" ref="D242:J249" ca="1" si="22">CHAR(RANDBETWEEN(69,90))</f>
        <v>T</v>
      </c>
      <c r="E242" t="str">
        <f t="shared" ca="1" si="22"/>
        <v>O</v>
      </c>
      <c r="F242" t="str">
        <f t="shared" ca="1" si="22"/>
        <v>W</v>
      </c>
      <c r="G242" t="str">
        <f t="shared" ca="1" si="22"/>
        <v>W</v>
      </c>
      <c r="H242" t="str">
        <f t="shared" ca="1" si="22"/>
        <v>E</v>
      </c>
      <c r="I242" t="str">
        <f t="shared" ca="1" si="22"/>
        <v>I</v>
      </c>
      <c r="J242" t="str">
        <f t="shared" ca="1" si="22"/>
        <v>Q</v>
      </c>
      <c r="K242" t="str">
        <f t="shared" ref="K242:P247" ca="1" si="23">CHAR(RANDBETWEEN(40,90))</f>
        <v>S</v>
      </c>
      <c r="L242" t="str">
        <f t="shared" ca="1" si="23"/>
        <v>(</v>
      </c>
      <c r="M242" t="str">
        <f t="shared" ca="1" si="23"/>
        <v>/</v>
      </c>
      <c r="N242" t="str">
        <f t="shared" ca="1" si="23"/>
        <v>M</v>
      </c>
      <c r="O242" t="str">
        <f t="shared" ca="1" si="23"/>
        <v>N</v>
      </c>
      <c r="P242" t="str">
        <f t="shared" ca="1" si="23"/>
        <v>&gt;</v>
      </c>
    </row>
    <row r="243" spans="1:16">
      <c r="D243" t="str">
        <f t="shared" ca="1" si="22"/>
        <v>Z</v>
      </c>
      <c r="E243" t="str">
        <f t="shared" ca="1" si="22"/>
        <v>W</v>
      </c>
      <c r="F243" t="str">
        <f t="shared" ca="1" si="22"/>
        <v>E</v>
      </c>
      <c r="G243" t="str">
        <f t="shared" ca="1" si="22"/>
        <v>F</v>
      </c>
      <c r="H243" t="str">
        <f t="shared" ca="1" si="22"/>
        <v>N</v>
      </c>
      <c r="I243" t="str">
        <f t="shared" ca="1" si="22"/>
        <v>Z</v>
      </c>
      <c r="J243" t="str">
        <f t="shared" ca="1" si="22"/>
        <v>L</v>
      </c>
      <c r="K243" t="str">
        <f t="shared" ca="1" si="23"/>
        <v>X</v>
      </c>
      <c r="L243" t="str">
        <f t="shared" ca="1" si="23"/>
        <v>H</v>
      </c>
      <c r="M243" t="str">
        <f t="shared" ca="1" si="23"/>
        <v>)</v>
      </c>
      <c r="N243" t="str">
        <f t="shared" ca="1" si="23"/>
        <v>:</v>
      </c>
      <c r="O243" t="str">
        <f t="shared" ca="1" si="23"/>
        <v>L</v>
      </c>
      <c r="P243" t="str">
        <f t="shared" ca="1" si="23"/>
        <v>P</v>
      </c>
    </row>
    <row r="244" spans="1:16">
      <c r="D244" t="str">
        <f t="shared" ca="1" si="22"/>
        <v>F</v>
      </c>
      <c r="E244" t="str">
        <f t="shared" ca="1" si="22"/>
        <v>M</v>
      </c>
      <c r="F244" t="str">
        <f t="shared" ca="1" si="22"/>
        <v>V</v>
      </c>
      <c r="G244" t="str">
        <f t="shared" ca="1" si="22"/>
        <v>G</v>
      </c>
      <c r="H244" t="str">
        <f t="shared" ca="1" si="22"/>
        <v>E</v>
      </c>
      <c r="I244" t="str">
        <f t="shared" ca="1" si="22"/>
        <v>V</v>
      </c>
      <c r="J244" t="str">
        <f t="shared" ca="1" si="22"/>
        <v>L</v>
      </c>
      <c r="K244" t="str">
        <f t="shared" ca="1" si="23"/>
        <v>Z</v>
      </c>
      <c r="L244" t="str">
        <f t="shared" ca="1" si="23"/>
        <v>?</v>
      </c>
      <c r="M244" t="str">
        <f t="shared" ca="1" si="23"/>
        <v>O</v>
      </c>
      <c r="N244" t="str">
        <f t="shared" ca="1" si="23"/>
        <v>?</v>
      </c>
      <c r="O244" t="str">
        <f t="shared" ca="1" si="23"/>
        <v>J</v>
      </c>
      <c r="P244" t="str">
        <f t="shared" ca="1" si="23"/>
        <v>F</v>
      </c>
    </row>
    <row r="245" spans="1:16">
      <c r="D245" t="str">
        <f t="shared" ca="1" si="22"/>
        <v>V</v>
      </c>
      <c r="E245" t="str">
        <f t="shared" ca="1" si="22"/>
        <v>T</v>
      </c>
      <c r="F245" t="str">
        <f t="shared" ca="1" si="22"/>
        <v>V</v>
      </c>
      <c r="G245" t="str">
        <f t="shared" ca="1" si="22"/>
        <v>E</v>
      </c>
      <c r="H245" t="str">
        <f t="shared" ca="1" si="22"/>
        <v>P</v>
      </c>
      <c r="I245" t="str">
        <f t="shared" ca="1" si="22"/>
        <v>P</v>
      </c>
      <c r="J245" t="str">
        <f t="shared" ca="1" si="22"/>
        <v>T</v>
      </c>
      <c r="K245" t="str">
        <f t="shared" ca="1" si="23"/>
        <v>L</v>
      </c>
      <c r="L245" t="str">
        <f t="shared" ca="1" si="23"/>
        <v>,</v>
      </c>
      <c r="M245" t="str">
        <f t="shared" ca="1" si="23"/>
        <v>Z</v>
      </c>
      <c r="N245" t="str">
        <f t="shared" ca="1" si="23"/>
        <v>*</v>
      </c>
      <c r="O245" t="str">
        <f t="shared" ca="1" si="23"/>
        <v>O</v>
      </c>
      <c r="P245" t="str">
        <f t="shared" ca="1" si="23"/>
        <v>L</v>
      </c>
    </row>
    <row r="246" spans="1:16">
      <c r="D246" t="str">
        <f t="shared" ca="1" si="22"/>
        <v>H</v>
      </c>
      <c r="E246" t="str">
        <f t="shared" ca="1" si="22"/>
        <v>R</v>
      </c>
      <c r="F246" t="str">
        <f t="shared" ca="1" si="22"/>
        <v>Y</v>
      </c>
      <c r="G246" t="str">
        <f t="shared" ca="1" si="22"/>
        <v>K</v>
      </c>
      <c r="H246" t="str">
        <f t="shared" ca="1" si="22"/>
        <v>Q</v>
      </c>
      <c r="I246" t="str">
        <f t="shared" ca="1" si="22"/>
        <v>U</v>
      </c>
      <c r="J246" t="str">
        <f t="shared" ca="1" si="22"/>
        <v>Z</v>
      </c>
      <c r="K246" t="str">
        <f t="shared" ca="1" si="23"/>
        <v>,</v>
      </c>
      <c r="L246" t="str">
        <f t="shared" ca="1" si="23"/>
        <v>I</v>
      </c>
      <c r="M246" t="str">
        <f t="shared" ca="1" si="23"/>
        <v>Q</v>
      </c>
      <c r="N246" t="str">
        <f t="shared" ca="1" si="23"/>
        <v>@</v>
      </c>
      <c r="O246" t="str">
        <f t="shared" ca="1" si="23"/>
        <v>I</v>
      </c>
      <c r="P246" t="str">
        <f t="shared" ca="1" si="23"/>
        <v>I</v>
      </c>
    </row>
    <row r="247" spans="1:16">
      <c r="D247" t="str">
        <f t="shared" ca="1" si="22"/>
        <v>O</v>
      </c>
      <c r="E247" t="str">
        <f t="shared" ca="1" si="22"/>
        <v>N</v>
      </c>
      <c r="F247" t="str">
        <f t="shared" ca="1" si="22"/>
        <v>W</v>
      </c>
      <c r="G247" t="str">
        <f t="shared" ca="1" si="22"/>
        <v>V</v>
      </c>
      <c r="H247" t="str">
        <f t="shared" ca="1" si="22"/>
        <v>W</v>
      </c>
      <c r="I247" t="str">
        <f t="shared" ca="1" si="22"/>
        <v>L</v>
      </c>
      <c r="J247" t="str">
        <f t="shared" ca="1" si="22"/>
        <v>K</v>
      </c>
      <c r="K247" t="str">
        <f t="shared" ca="1" si="23"/>
        <v>5</v>
      </c>
      <c r="L247" t="str">
        <f t="shared" ca="1" si="23"/>
        <v>-</v>
      </c>
      <c r="M247" t="str">
        <f t="shared" ca="1" si="23"/>
        <v>K</v>
      </c>
      <c r="N247" t="str">
        <f t="shared" ca="1" si="23"/>
        <v>Z</v>
      </c>
      <c r="O247" t="str">
        <f t="shared" ca="1" si="23"/>
        <v>Z</v>
      </c>
      <c r="P247" t="str">
        <f t="shared" ca="1" si="23"/>
        <v>1</v>
      </c>
    </row>
    <row r="248" spans="1:16">
      <c r="D248" t="str">
        <f t="shared" ca="1" si="22"/>
        <v>N</v>
      </c>
      <c r="E248" t="str">
        <f t="shared" ca="1" si="22"/>
        <v>U</v>
      </c>
      <c r="F248" t="str">
        <f t="shared" ca="1" si="22"/>
        <v>H</v>
      </c>
      <c r="G248" t="str">
        <f t="shared" ca="1" si="22"/>
        <v>E</v>
      </c>
      <c r="H248" t="str">
        <f t="shared" ca="1" si="22"/>
        <v>G</v>
      </c>
      <c r="I248" t="str">
        <f t="shared" ca="1" si="22"/>
        <v>R</v>
      </c>
      <c r="J248" t="str">
        <f t="shared" ca="1" si="22"/>
        <v>Y</v>
      </c>
    </row>
    <row r="249" spans="1:16">
      <c r="D249" t="str">
        <f t="shared" ca="1" si="22"/>
        <v>R</v>
      </c>
      <c r="E249" t="str">
        <f t="shared" ca="1" si="22"/>
        <v>R</v>
      </c>
      <c r="F249" t="str">
        <f t="shared" ca="1" si="22"/>
        <v>N</v>
      </c>
      <c r="G249" t="str">
        <f t="shared" ca="1" si="22"/>
        <v>F</v>
      </c>
      <c r="H249" t="str">
        <f t="shared" ca="1" si="22"/>
        <v>V</v>
      </c>
      <c r="I249" t="str">
        <f t="shared" ca="1" si="22"/>
        <v>L</v>
      </c>
      <c r="J249" t="str">
        <f t="shared" ca="1" si="22"/>
        <v>I</v>
      </c>
    </row>
    <row r="251" spans="1:16">
      <c r="A251" t="s">
        <v>365</v>
      </c>
      <c r="C251" s="62" t="s">
        <v>379</v>
      </c>
      <c r="D251" s="62"/>
      <c r="E251" s="62"/>
      <c r="F251" s="62"/>
    </row>
    <row r="252" spans="1:16">
      <c r="C252" t="s">
        <v>366</v>
      </c>
      <c r="E252" t="s">
        <v>367</v>
      </c>
      <c r="F252" t="s">
        <v>368</v>
      </c>
      <c r="G252" t="s">
        <v>369</v>
      </c>
      <c r="H252" t="s">
        <v>383</v>
      </c>
    </row>
    <row r="253" spans="1:16">
      <c r="C253" t="s">
        <v>367</v>
      </c>
      <c r="E253" t="s">
        <v>370</v>
      </c>
      <c r="F253" t="s">
        <v>373</v>
      </c>
      <c r="G253" t="s">
        <v>376</v>
      </c>
    </row>
    <row r="254" spans="1:16">
      <c r="C254" t="s">
        <v>368</v>
      </c>
      <c r="E254" t="s">
        <v>371</v>
      </c>
      <c r="F254" t="s">
        <v>374</v>
      </c>
      <c r="G254" t="s">
        <v>377</v>
      </c>
    </row>
    <row r="255" spans="1:16">
      <c r="C255" t="s">
        <v>369</v>
      </c>
      <c r="E255" t="s">
        <v>372</v>
      </c>
      <c r="F255" t="s">
        <v>375</v>
      </c>
      <c r="G255" t="s">
        <v>378</v>
      </c>
    </row>
    <row r="256" spans="1:16">
      <c r="E256" s="51" t="s">
        <v>380</v>
      </c>
      <c r="F256" s="51" t="s">
        <v>380</v>
      </c>
      <c r="G256" s="51" t="s">
        <v>381</v>
      </c>
      <c r="H256" s="41" t="s">
        <v>382</v>
      </c>
      <c r="I256" s="41"/>
      <c r="J256" s="41"/>
      <c r="K256" s="41"/>
      <c r="L256" s="41"/>
      <c r="M256" s="41"/>
    </row>
    <row r="258" spans="1:4">
      <c r="A258" t="s">
        <v>384</v>
      </c>
      <c r="C258" t="s">
        <v>385</v>
      </c>
    </row>
    <row r="259" spans="1:4">
      <c r="C259" t="s">
        <v>386</v>
      </c>
    </row>
    <row r="262" spans="1:4">
      <c r="A262" s="9" t="s">
        <v>387</v>
      </c>
      <c r="B262" s="9"/>
    </row>
    <row r="264" spans="1:4">
      <c r="A264" s="61" t="s">
        <v>391</v>
      </c>
      <c r="B264" s="61" t="s">
        <v>392</v>
      </c>
      <c r="C264" s="61"/>
    </row>
    <row r="266" spans="1:4">
      <c r="A266" s="9" t="s">
        <v>393</v>
      </c>
      <c r="B266" s="9"/>
      <c r="C266" t="s">
        <v>395</v>
      </c>
      <c r="D266" t="s">
        <v>394</v>
      </c>
    </row>
    <row r="267" spans="1:4">
      <c r="C267" t="s">
        <v>396</v>
      </c>
      <c r="D267" t="s">
        <v>397</v>
      </c>
    </row>
    <row r="268" spans="1:4">
      <c r="A268" s="65"/>
    </row>
    <row r="269" spans="1:4">
      <c r="D269" s="66">
        <f>TIME(23,30,25)</f>
        <v>0.97945601851851849</v>
      </c>
    </row>
    <row r="270" spans="1:4">
      <c r="D270" s="66">
        <f>TIME(10,51,25)</f>
        <v>0.4523726851851852</v>
      </c>
    </row>
    <row r="271" spans="1:4">
      <c r="D271" s="65">
        <f>TIMEVALUE("17:32")</f>
        <v>0.73055555555555562</v>
      </c>
    </row>
    <row r="273" spans="1:5">
      <c r="D273" s="65">
        <f ca="1">NOW()</f>
        <v>45290.74781064815</v>
      </c>
      <c r="E273" s="8">
        <f ca="1">TODAY()</f>
        <v>45290</v>
      </c>
    </row>
    <row r="274" spans="1:5">
      <c r="D274" s="65">
        <f t="shared" ref="D274:D292" ca="1" si="24">NOW()</f>
        <v>45290.74781064815</v>
      </c>
      <c r="E274" s="8">
        <f t="shared" ref="E274:E290" ca="1" si="25">TODAY()</f>
        <v>45290</v>
      </c>
    </row>
    <row r="275" spans="1:5">
      <c r="D275" s="65">
        <f t="shared" ca="1" si="24"/>
        <v>45290.74781064815</v>
      </c>
      <c r="E275" s="8">
        <f t="shared" ca="1" si="25"/>
        <v>45290</v>
      </c>
    </row>
    <row r="276" spans="1:5">
      <c r="D276" s="65">
        <f t="shared" ca="1" si="24"/>
        <v>45290.74781064815</v>
      </c>
      <c r="E276" s="8">
        <f t="shared" ca="1" si="25"/>
        <v>45290</v>
      </c>
    </row>
    <row r="277" spans="1:5">
      <c r="D277" s="65"/>
      <c r="E277" s="8"/>
    </row>
    <row r="278" spans="1:5">
      <c r="A278" t="s">
        <v>398</v>
      </c>
      <c r="C278" t="s">
        <v>399</v>
      </c>
      <c r="D278" s="65"/>
      <c r="E278" s="8"/>
    </row>
    <row r="279" spans="1:5">
      <c r="D279" s="65"/>
      <c r="E279" s="8"/>
    </row>
    <row r="280" spans="1:5">
      <c r="D280" s="65"/>
      <c r="E280" s="8"/>
    </row>
    <row r="281" spans="1:5">
      <c r="D281" s="65"/>
      <c r="E281" s="8"/>
    </row>
    <row r="282" spans="1:5">
      <c r="D282" s="65"/>
      <c r="E282" s="8"/>
    </row>
    <row r="283" spans="1:5">
      <c r="D283" s="65"/>
      <c r="E283" s="8"/>
    </row>
    <row r="284" spans="1:5">
      <c r="D284" s="65"/>
      <c r="E284" s="8"/>
    </row>
    <row r="285" spans="1:5">
      <c r="D285" s="65"/>
      <c r="E285" s="8"/>
    </row>
    <row r="286" spans="1:5">
      <c r="D286" s="65"/>
      <c r="E286" s="8"/>
    </row>
    <row r="287" spans="1:5">
      <c r="D287" s="65"/>
      <c r="E287" s="8"/>
    </row>
    <row r="288" spans="1:5" ht="28.8">
      <c r="A288" s="67" t="s">
        <v>400</v>
      </c>
      <c r="B288" s="67"/>
      <c r="C288" s="67"/>
      <c r="D288" s="65"/>
      <c r="E288" s="8"/>
    </row>
    <row r="289" spans="4:5">
      <c r="D289" s="65"/>
      <c r="E289" s="8"/>
    </row>
    <row r="290" spans="4:5">
      <c r="D290" s="65"/>
      <c r="E290" s="8"/>
    </row>
    <row r="291" spans="4:5">
      <c r="D291" s="65"/>
    </row>
    <row r="292" spans="4:5">
      <c r="D292" s="65"/>
    </row>
  </sheetData>
  <scenarios current="0" show="0" sqref="F207">
    <scenario name="10%" locked="1" count="1" user="Author" comment="Created by Author on 29-12-2023">
      <inputCells r="F222" val="0.15" numFmtId="9"/>
    </scenario>
    <scenario name="15%" locked="1" count="1" user="Author" comment="Created by Author on 29-12-2023">
      <inputCells r="F222" val="0.15" numFmtId="9"/>
    </scenario>
    <scenario name="20%" locked="1" count="1" user="Author" comment="Created by Author on 29-12-2023">
      <inputCells r="F222" val="0.15" numFmtId="9"/>
    </scenario>
    <scenario name="8%" locked="1" count="1" user="Author" comment="Created by Author on 29-12-2023">
      <inputCells r="F222" val="0.15" numFmtId="9"/>
    </scenario>
  </scenarios>
  <mergeCells count="4">
    <mergeCell ref="A1:I3"/>
    <mergeCell ref="I91:L91"/>
    <mergeCell ref="B133:H133"/>
    <mergeCell ref="A288:C288"/>
  </mergeCells>
  <conditionalFormatting sqref="D78 H72">
    <cfRule type="cellIs" dxfId="6" priority="12" operator="equal">
      <formula>TODAY()</formula>
    </cfRule>
  </conditionalFormatting>
  <conditionalFormatting sqref="J94:J103 J106:J109">
    <cfRule type="uniqueValues" dxfId="5" priority="6"/>
    <cfRule type="uniqueValues" dxfId="4" priority="7"/>
    <cfRule type="uniqueValues" priority="8"/>
    <cfRule type="duplicateValues" priority="9"/>
    <cfRule type="duplicateValues" dxfId="3" priority="10"/>
  </conditionalFormatting>
  <conditionalFormatting sqref="O94:O101">
    <cfRule type="uniqueValues" dxfId="2" priority="1"/>
    <cfRule type="uniqueValues" dxfId="1" priority="2"/>
    <cfRule type="uniqueValues" priority="3"/>
    <cfRule type="duplicateValues" priority="4"/>
    <cfRule type="duplicateValues" dxfId="0" priority="5"/>
  </conditionalFormatting>
  <dataValidations count="9">
    <dataValidation type="list" allowBlank="1" showInputMessage="1" showErrorMessage="1" sqref="R180">
      <formula1>"d169=""sell"""</formula1>
    </dataValidation>
    <dataValidation type="list" allowBlank="1" showInputMessage="1" showErrorMessage="1" sqref="D168">
      <formula1>"purchase, sell"</formula1>
    </dataValidation>
    <dataValidation type="custom" allowBlank="1" showInputMessage="1" showErrorMessage="1" sqref="D169">
      <formula1>D169="purcchase"</formula1>
    </dataValidation>
    <dataValidation type="list" allowBlank="1" showInputMessage="1" showErrorMessage="1" sqref="G169:G189">
      <formula1>"purchase,sell"</formula1>
    </dataValidation>
    <dataValidation type="date" allowBlank="1" showInputMessage="1" showErrorMessage="1" sqref="H169:H186">
      <formula1>45002</formula1>
      <formula2>45368</formula2>
    </dataValidation>
    <dataValidation type="decimal" allowBlank="1" showInputMessage="1" showErrorMessage="1" sqref="I169">
      <formula1>1</formula1>
      <formula2>5</formula2>
    </dataValidation>
    <dataValidation type="whole" allowBlank="1" showInputMessage="1" showErrorMessage="1" sqref="I170:I188">
      <formula1>1</formula1>
      <formula2>5</formula2>
    </dataValidation>
    <dataValidation type="time" allowBlank="1" showInputMessage="1" showErrorMessage="1" sqref="J169:J188">
      <formula1>0.333333333333333</formula1>
      <formula2>0.5</formula2>
    </dataValidation>
    <dataValidation type="textLength" allowBlank="1" showInputMessage="1" showErrorMessage="1" sqref="K170:K186">
      <formula1>5</formula1>
      <formula2>10</formula2>
    </dataValidation>
  </dataValidations>
  <hyperlinks>
    <hyperlink ref="B158" r:id="rId1"/>
    <hyperlink ref="A164" r:id="rId2"/>
  </hyperlinks>
  <pageMargins left="0.7" right="0.7" top="0.75" bottom="0.75" header="0.3" footer="0.3"/>
  <pageSetup orientation="portrait" r:id="rId3"/>
  <drawing r:id="rId4"/>
  <legacyDrawing r:id="rId5"/>
  <tableParts count="3">
    <tablePart r:id="rId6"/>
    <tablePart r:id="rId7"/>
    <tablePart r:id="rId8"/>
  </tableParts>
</worksheet>
</file>

<file path=xl/worksheets/sheet3.xml><?xml version="1.0" encoding="utf-8"?>
<worksheet xmlns="http://schemas.openxmlformats.org/spreadsheetml/2006/main" xmlns:r="http://schemas.openxmlformats.org/officeDocument/2006/relationships">
  <sheetPr>
    <tabColor rgb="FF7030A0"/>
  </sheetPr>
  <dimension ref="A1"/>
  <sheetViews>
    <sheetView tabSelected="1" workbookViewId="0">
      <selection activeCell="H22" sqref="H22"/>
    </sheetView>
  </sheetViews>
  <sheetFormatPr defaultRowHeight="14.4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4.4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1:F1"/>
  <sheetViews>
    <sheetView topLeftCell="A25" workbookViewId="0">
      <selection activeCell="P17" sqref="P17"/>
    </sheetView>
  </sheetViews>
  <sheetFormatPr defaultRowHeight="14.4"/>
  <sheetData>
    <row r="1" spans="1:6" ht="46.2">
      <c r="A1" s="64" t="s">
        <v>389</v>
      </c>
      <c r="B1" s="64"/>
      <c r="C1" s="64"/>
      <c r="D1" s="64"/>
      <c r="E1" s="64"/>
      <c r="F1" s="64"/>
    </row>
  </sheetData>
  <mergeCells count="1">
    <mergeCell ref="A1:F1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F622"/>
  <sheetViews>
    <sheetView topLeftCell="A925" workbookViewId="0">
      <selection activeCell="A964" sqref="A964"/>
    </sheetView>
  </sheetViews>
  <sheetFormatPr defaultRowHeight="14.4"/>
  <sheetData>
    <row r="1" spans="1:6" ht="27.6">
      <c r="A1" s="63" t="s">
        <v>388</v>
      </c>
      <c r="B1" s="63"/>
      <c r="C1" s="63"/>
      <c r="D1" s="63"/>
      <c r="E1" s="63"/>
      <c r="F1" s="63"/>
    </row>
    <row r="622" spans="1:1">
      <c r="A622" t="s">
        <v>175</v>
      </c>
    </row>
  </sheetData>
  <mergeCells count="1">
    <mergeCell ref="A1:F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Week-1</vt:lpstr>
      <vt:lpstr>Week-2</vt:lpstr>
      <vt:lpstr>week-3</vt:lpstr>
      <vt:lpstr>Sheet7</vt:lpstr>
      <vt:lpstr>Data Validation ppt</vt:lpstr>
      <vt:lpstr>PIVOT TABLE PPT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2023-12-30T12:27:00Z</dcterms:modified>
</cp:coreProperties>
</file>